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Er. Jaspreet Kaur\Downloads\"/>
    </mc:Choice>
  </mc:AlternateContent>
  <bookViews>
    <workbookView xWindow="0" yWindow="0" windowWidth="23040" windowHeight="9192" tabRatio="788"/>
  </bookViews>
  <sheets>
    <sheet name="Calendar" sheetId="14" r:id="rId1"/>
    <sheet name="Sheet1" sheetId="15" r:id="rId2"/>
  </sheets>
  <definedNames>
    <definedName name="Calendar10Month">Calendar!$C$129</definedName>
    <definedName name="Calendar10MonthOption">MATCH(Calendar10Month,Months,0)</definedName>
    <definedName name="Calendar10Year">Calendar!$B$129</definedName>
    <definedName name="Calendar11Month">Calendar!$C$143</definedName>
    <definedName name="Calendar11MonthOption">MATCH(Calendar11Month,Months,0)</definedName>
    <definedName name="Calendar11Year">Calendar!$B$143</definedName>
    <definedName name="Calendar12Month">Calendar!$C$157</definedName>
    <definedName name="Calendar12MonthOption">MATCH(Calendar12Month,Months,0)</definedName>
    <definedName name="Calendar12Year">Calendar!$B$157</definedName>
    <definedName name="Calendar1Month">Calendar!$C$3</definedName>
    <definedName name="Calendar1MonthOption">MATCH(Calendar1Month,Months,0)</definedName>
    <definedName name="Calendar1Year">Calendar!$B$3</definedName>
    <definedName name="Calendar2Month">Calendar!$C$17</definedName>
    <definedName name="Calendar2MonthOption">MATCH(Calendar2Month,Months,0)</definedName>
    <definedName name="Calendar2Year">Calendar!$B$17</definedName>
    <definedName name="Calendar3Month">Calendar!$C$31</definedName>
    <definedName name="Calendar3MonthOption">MATCH(Calendar3Month,Months,0)</definedName>
    <definedName name="Calendar3Year">Calendar!$B$31</definedName>
    <definedName name="Calendar4Month">Calendar!$C$45</definedName>
    <definedName name="Calendar4MonthOption">MATCH(Calendar4Month,Months,0)</definedName>
    <definedName name="Calendar4Year">Calendar!$B$45</definedName>
    <definedName name="Calendar5Month">Calendar!$C$59</definedName>
    <definedName name="Calendar5MonthOption">MATCH(Calendar5Month,Months,0)</definedName>
    <definedName name="Calendar5Year">Calendar!$B$59</definedName>
    <definedName name="Calendar6Month">Calendar!$C$73</definedName>
    <definedName name="Calendar6MonthOption">MATCH(Calendar6Month,Months,0)</definedName>
    <definedName name="Calendar6Year">Calendar!$B$73</definedName>
    <definedName name="Calendar7Month">Calendar!$C$87</definedName>
    <definedName name="Calendar7MonthOption">MATCH(Calendar7Month,Months,0)</definedName>
    <definedName name="Calendar7Year">Calendar!$B$87</definedName>
    <definedName name="Calendar8Month">Calendar!$C$101</definedName>
    <definedName name="Calendar8MonthOption">MATCH(Calendar8Month,Months,0)</definedName>
    <definedName name="Calendar8Year">Calendar!$B$101</definedName>
    <definedName name="Calendar9Month">Calendar!$C$115</definedName>
    <definedName name="Calendar9MonthOption">MATCH(Calendar9Month,Months,0)</definedName>
    <definedName name="Calendar9Year">Calendar!$B$115</definedName>
    <definedName name="ColumnTitleRegion1..H12.1">Calendar!$B$4</definedName>
    <definedName name="ColumnTitleRegion10..H54.1">Calendar!$B$46</definedName>
    <definedName name="ColumnTitleRegion11..C56.1">Calendar!$B$46</definedName>
    <definedName name="ColumnTitleRegion12..D56.1">Calendar!$D$57</definedName>
    <definedName name="ColumnTitleRegion13..H68.1">Calendar!$B$60</definedName>
    <definedName name="ColumnTitleRegion14..C70.1">Calendar!$B$60</definedName>
    <definedName name="ColumnTitleRegion15..D70.1">Calendar!$D$71</definedName>
    <definedName name="ColumnTitleRegion16..H82.1">Calendar!$B$74</definedName>
    <definedName name="ColumnTitleRegion17..C84.1">Calendar!$B$74</definedName>
    <definedName name="ColumnTitleRegion18..D84.1">Calendar!$D$85</definedName>
    <definedName name="ColumnTitleRegion19..H96.1">Calendar!$B$88</definedName>
    <definedName name="ColumnTitleRegion2..C14.1">Calendar!$B$4</definedName>
    <definedName name="ColumnTitleRegion20..C98.1">Calendar!$B$88</definedName>
    <definedName name="ColumnTitleRegion21..D98.1">Calendar!$D$99</definedName>
    <definedName name="ColumnTitleRegion22..H110.1">Calendar!$B$102</definedName>
    <definedName name="ColumnTitleRegion23..C112.1">Calendar!$B$102</definedName>
    <definedName name="ColumnTitleRegion24..D112.1">Calendar!$D$113</definedName>
    <definedName name="ColumnTitleRegion25..H124.1">Calendar!$B$116</definedName>
    <definedName name="ColumnTitleRegion26..C126.1">Calendar!$B$116</definedName>
    <definedName name="ColumnTitleRegion27..D126.1">Calendar!$D$127</definedName>
    <definedName name="ColumnTitleRegion28..H138.1">Calendar!$B$130</definedName>
    <definedName name="ColumnTitleRegion29..C140.1">Calendar!$B$130</definedName>
    <definedName name="ColumnTitleRegion3..D14.1">Calendar!$D$15</definedName>
    <definedName name="ColumnTitleRegion30..D140.1">Calendar!$D$141</definedName>
    <definedName name="ColumnTitleRegion31..H152.1">Calendar!$B$144</definedName>
    <definedName name="ColumnTitleRegion32..C154.1">Calendar!$B$144</definedName>
    <definedName name="ColumnTitleRegion33..D154.1">Calendar!$D$155</definedName>
    <definedName name="ColumnTitleRegion34..H166.1">Calendar!$B$158</definedName>
    <definedName name="ColumnTitleRegion35..C168.1">Calendar!$B$158</definedName>
    <definedName name="ColumnTitleRegion36..D168.1">Calendar!$D$169</definedName>
    <definedName name="ColumnTitleRegion4..H26.1">Calendar!$B$18</definedName>
    <definedName name="ColumnTitleRegion5..C28.1">Calendar!$B$18</definedName>
    <definedName name="ColumnTitleRegion6..D28.1">Calendar!$D$29</definedName>
    <definedName name="ColumnTitleRegion7..H40.1">Calendar!$B$32</definedName>
    <definedName name="ColumnTitleRegion8..C42.1">Calendar!$B$32</definedName>
    <definedName name="ColumnTitleRegion9..D42.1">Calendar!$D$43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Calendar!$B$3:$I$170</definedName>
    <definedName name="WeekdayOption">MATCH(WeekStart,Weekdays,0)+10</definedName>
    <definedName name="Weekdays">{"Monday","Tuesday","Wednesday","Thursday","Friday","Saturday","Sunday"}</definedName>
    <definedName name="WeekStart">Calendar!$B$4</definedName>
    <definedName name="WeekStartValue">IF(WeekStart="Monday",2,1)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7" i="14" l="1"/>
  <c r="B5" i="14" l="1" a="1"/>
  <c r="B5" i="14" s="1"/>
  <c r="B7" i="14" a="1"/>
  <c r="H7" i="14" s="1"/>
  <c r="B9" i="14" a="1"/>
  <c r="E9" i="14" s="1"/>
  <c r="B11" i="14" a="1"/>
  <c r="G11" i="14" s="1"/>
  <c r="B13" i="14" a="1"/>
  <c r="G13" i="14" s="1"/>
  <c r="B15" i="14" a="1"/>
  <c r="B15" i="14" s="1"/>
  <c r="C17" i="14"/>
  <c r="F7" i="14" l="1"/>
  <c r="B7" i="14"/>
  <c r="D7" i="14"/>
  <c r="C7" i="14"/>
  <c r="F13" i="14"/>
  <c r="D13" i="14"/>
  <c r="E7" i="14"/>
  <c r="G7" i="14"/>
  <c r="H5" i="14"/>
  <c r="H4" i="14" s="1"/>
  <c r="B21" i="14" a="1"/>
  <c r="C21" i="14" s="1"/>
  <c r="E11" i="14"/>
  <c r="B11" i="14"/>
  <c r="C5" i="14"/>
  <c r="C4" i="14" s="1"/>
  <c r="D5" i="14"/>
  <c r="D4" i="14" s="1"/>
  <c r="F11" i="14"/>
  <c r="F5" i="14"/>
  <c r="F4" i="14" s="1"/>
  <c r="E5" i="14"/>
  <c r="E4" i="14" s="1"/>
  <c r="C9" i="14"/>
  <c r="F9" i="14"/>
  <c r="G9" i="14"/>
  <c r="B27" i="14" a="1"/>
  <c r="B27" i="14" s="1"/>
  <c r="B19" i="14" a="1"/>
  <c r="B19" i="14" s="1"/>
  <c r="B18" i="14" s="1"/>
  <c r="B29" i="14" a="1"/>
  <c r="C29" i="14" s="1"/>
  <c r="B25" i="14" a="1"/>
  <c r="B25" i="14" s="1"/>
  <c r="B13" i="14"/>
  <c r="C11" i="14"/>
  <c r="H9" i="14"/>
  <c r="C13" i="14"/>
  <c r="C15" i="14"/>
  <c r="E13" i="14"/>
  <c r="B23" i="14" a="1"/>
  <c r="F23" i="14" s="1"/>
  <c r="H11" i="14"/>
  <c r="D11" i="14"/>
  <c r="H13" i="14"/>
  <c r="D9" i="14"/>
  <c r="B9" i="14"/>
  <c r="G5" i="14"/>
  <c r="G4" i="14" s="1"/>
  <c r="C31" i="14"/>
  <c r="B31" i="14"/>
  <c r="F21" i="14" l="1"/>
  <c r="H21" i="14"/>
  <c r="G21" i="14"/>
  <c r="B21" i="14"/>
  <c r="E21" i="14"/>
  <c r="D21" i="14"/>
  <c r="B45" i="14"/>
  <c r="G19" i="14"/>
  <c r="G18" i="14" s="1"/>
  <c r="F19" i="14"/>
  <c r="F18" i="14" s="1"/>
  <c r="D19" i="14"/>
  <c r="D18" i="14" s="1"/>
  <c r="D25" i="14"/>
  <c r="B29" i="14"/>
  <c r="H19" i="14"/>
  <c r="H18" i="14" s="1"/>
  <c r="H25" i="14"/>
  <c r="C19" i="14"/>
  <c r="C18" i="14" s="1"/>
  <c r="E19" i="14"/>
  <c r="E18" i="14" s="1"/>
  <c r="B23" i="14"/>
  <c r="C25" i="14"/>
  <c r="E25" i="14"/>
  <c r="G25" i="14"/>
  <c r="E27" i="14"/>
  <c r="F27" i="14"/>
  <c r="G27" i="14"/>
  <c r="F25" i="14"/>
  <c r="H27" i="14"/>
  <c r="D27" i="14"/>
  <c r="C27" i="14"/>
  <c r="C23" i="14"/>
  <c r="D23" i="14"/>
  <c r="E23" i="14"/>
  <c r="B37" i="14" a="1"/>
  <c r="B37" i="14" s="1"/>
  <c r="B43" i="14" a="1"/>
  <c r="C43" i="14" s="1"/>
  <c r="B39" i="14" a="1"/>
  <c r="H39" i="14" s="1"/>
  <c r="B35" i="14" a="1"/>
  <c r="D35" i="14" s="1"/>
  <c r="B33" i="14" a="1"/>
  <c r="G33" i="14" s="1"/>
  <c r="G32" i="14" s="1"/>
  <c r="B41" i="14" a="1"/>
  <c r="H41" i="14" s="1"/>
  <c r="G23" i="14"/>
  <c r="H23" i="14"/>
  <c r="C45" i="14"/>
  <c r="B57" i="14" l="1" a="1"/>
  <c r="C57" i="14" s="1"/>
  <c r="G37" i="14"/>
  <c r="C37" i="14"/>
  <c r="E41" i="14"/>
  <c r="B43" i="14"/>
  <c r="D41" i="14"/>
  <c r="F37" i="14"/>
  <c r="B41" i="14"/>
  <c r="E37" i="14"/>
  <c r="H35" i="14"/>
  <c r="B35" i="14"/>
  <c r="B39" i="14"/>
  <c r="F39" i="14"/>
  <c r="B33" i="14"/>
  <c r="B32" i="14" s="1"/>
  <c r="F33" i="14"/>
  <c r="F32" i="14" s="1"/>
  <c r="E33" i="14"/>
  <c r="E32" i="14" s="1"/>
  <c r="C33" i="14"/>
  <c r="C32" i="14" s="1"/>
  <c r="H37" i="14"/>
  <c r="E35" i="14"/>
  <c r="B55" i="14" a="1"/>
  <c r="E55" i="14" s="1"/>
  <c r="B59" i="14"/>
  <c r="D37" i="14"/>
  <c r="D33" i="14"/>
  <c r="D32" i="14" s="1"/>
  <c r="D39" i="14"/>
  <c r="C39" i="14"/>
  <c r="E39" i="14"/>
  <c r="G39" i="14"/>
  <c r="B53" i="14" a="1"/>
  <c r="D53" i="14" s="1"/>
  <c r="B47" i="14" a="1"/>
  <c r="G47" i="14" s="1"/>
  <c r="G46" i="14" s="1"/>
  <c r="G35" i="14"/>
  <c r="C35" i="14"/>
  <c r="H33" i="14"/>
  <c r="H32" i="14" s="1"/>
  <c r="F35" i="14"/>
  <c r="C41" i="14"/>
  <c r="F41" i="14"/>
  <c r="G41" i="14"/>
  <c r="B51" i="14" a="1"/>
  <c r="H51" i="14" s="1"/>
  <c r="B49" i="14" a="1"/>
  <c r="B49" i="14" s="1"/>
  <c r="C59" i="14"/>
  <c r="B57" i="14" l="1"/>
  <c r="H55" i="14"/>
  <c r="E53" i="14"/>
  <c r="C47" i="14"/>
  <c r="C46" i="14" s="1"/>
  <c r="G49" i="14"/>
  <c r="F49" i="14"/>
  <c r="C73" i="14"/>
  <c r="H49" i="14"/>
  <c r="G51" i="14"/>
  <c r="D49" i="14"/>
  <c r="B73" i="14"/>
  <c r="B51" i="14"/>
  <c r="B47" i="14"/>
  <c r="B46" i="14" s="1"/>
  <c r="F47" i="14"/>
  <c r="F46" i="14" s="1"/>
  <c r="C51" i="14"/>
  <c r="D51" i="14"/>
  <c r="H53" i="14"/>
  <c r="H47" i="14"/>
  <c r="H46" i="14" s="1"/>
  <c r="E47" i="14"/>
  <c r="E46" i="14" s="1"/>
  <c r="E49" i="14"/>
  <c r="F51" i="14"/>
  <c r="D47" i="14"/>
  <c r="D46" i="14" s="1"/>
  <c r="E51" i="14"/>
  <c r="C53" i="14"/>
  <c r="G53" i="14"/>
  <c r="B53" i="14"/>
  <c r="F55" i="14"/>
  <c r="B55" i="14"/>
  <c r="C55" i="14"/>
  <c r="F53" i="14"/>
  <c r="D55" i="14"/>
  <c r="G55" i="14"/>
  <c r="C49" i="14"/>
  <c r="B65" i="14" a="1"/>
  <c r="E65" i="14" s="1"/>
  <c r="B71" i="14" a="1"/>
  <c r="C71" i="14" s="1"/>
  <c r="B67" i="14" a="1"/>
  <c r="E67" i="14" s="1"/>
  <c r="B63" i="14" a="1"/>
  <c r="E63" i="14" s="1"/>
  <c r="B69" i="14" a="1"/>
  <c r="F69" i="14" s="1"/>
  <c r="B61" i="14" a="1"/>
  <c r="B61" i="14" s="1"/>
  <c r="B60" i="14" s="1"/>
  <c r="B77" i="14" l="1" a="1"/>
  <c r="B77" i="14" s="1"/>
  <c r="B85" i="14" a="1"/>
  <c r="B83" i="14" a="1"/>
  <c r="E83" i="14" s="1"/>
  <c r="B69" i="14"/>
  <c r="D65" i="14"/>
  <c r="C63" i="14"/>
  <c r="H63" i="14"/>
  <c r="B63" i="14"/>
  <c r="F65" i="14"/>
  <c r="B75" i="14" a="1"/>
  <c r="B81" i="14" a="1"/>
  <c r="D81" i="14" s="1"/>
  <c r="G63" i="14"/>
  <c r="C87" i="14"/>
  <c r="B87" i="14"/>
  <c r="F63" i="14"/>
  <c r="D63" i="14"/>
  <c r="B79" i="14" a="1"/>
  <c r="C79" i="14" s="1"/>
  <c r="H65" i="14"/>
  <c r="B71" i="14"/>
  <c r="D67" i="14"/>
  <c r="H61" i="14"/>
  <c r="H60" i="14" s="1"/>
  <c r="G69" i="14"/>
  <c r="D69" i="14"/>
  <c r="C65" i="14"/>
  <c r="G65" i="14"/>
  <c r="B65" i="14"/>
  <c r="G67" i="14"/>
  <c r="B67" i="14"/>
  <c r="C67" i="14"/>
  <c r="F61" i="14"/>
  <c r="F60" i="14" s="1"/>
  <c r="E61" i="14"/>
  <c r="E60" i="14" s="1"/>
  <c r="C61" i="14"/>
  <c r="C60" i="14" s="1"/>
  <c r="H69" i="14"/>
  <c r="G61" i="14"/>
  <c r="G60" i="14" s="1"/>
  <c r="H67" i="14"/>
  <c r="C69" i="14"/>
  <c r="F67" i="14"/>
  <c r="D61" i="14"/>
  <c r="D60" i="14" s="1"/>
  <c r="E69" i="14"/>
  <c r="C77" i="14" l="1"/>
  <c r="E77" i="14"/>
  <c r="D77" i="14"/>
  <c r="H77" i="14"/>
  <c r="F77" i="14"/>
  <c r="B99" i="14" a="1"/>
  <c r="C99" i="14" s="1"/>
  <c r="G77" i="14"/>
  <c r="C83" i="14"/>
  <c r="B83" i="14"/>
  <c r="F83" i="14"/>
  <c r="B93" i="14" a="1"/>
  <c r="D93" i="14" s="1"/>
  <c r="G81" i="14"/>
  <c r="C101" i="14"/>
  <c r="C81" i="14"/>
  <c r="H83" i="14"/>
  <c r="B95" i="14" a="1"/>
  <c r="H95" i="14" s="1"/>
  <c r="G83" i="14"/>
  <c r="D83" i="14"/>
  <c r="B85" i="14"/>
  <c r="C85" i="14"/>
  <c r="C75" i="14"/>
  <c r="C74" i="14" s="1"/>
  <c r="B75" i="14"/>
  <c r="B74" i="14" s="1"/>
  <c r="B91" i="14" a="1"/>
  <c r="B89" i="14" a="1"/>
  <c r="E75" i="14"/>
  <c r="E74" i="14" s="1"/>
  <c r="B101" i="14"/>
  <c r="B97" i="14" a="1"/>
  <c r="H97" i="14" s="1"/>
  <c r="H75" i="14"/>
  <c r="H74" i="14" s="1"/>
  <c r="F75" i="14"/>
  <c r="F74" i="14" s="1"/>
  <c r="G75" i="14"/>
  <c r="G74" i="14" s="1"/>
  <c r="D75" i="14"/>
  <c r="D74" i="14" s="1"/>
  <c r="E79" i="14"/>
  <c r="H79" i="14"/>
  <c r="F79" i="14"/>
  <c r="G79" i="14"/>
  <c r="D79" i="14"/>
  <c r="B79" i="14"/>
  <c r="B81" i="14"/>
  <c r="F81" i="14"/>
  <c r="H81" i="14"/>
  <c r="E81" i="14"/>
  <c r="B93" i="14" l="1"/>
  <c r="B99" i="14"/>
  <c r="B103" i="14" a="1"/>
  <c r="H103" i="14" s="1"/>
  <c r="H102" i="14" s="1"/>
  <c r="F93" i="14"/>
  <c r="B113" i="14" a="1"/>
  <c r="B113" i="14" s="1"/>
  <c r="G93" i="14"/>
  <c r="B107" i="14" a="1"/>
  <c r="E107" i="14" s="1"/>
  <c r="B105" i="14" a="1"/>
  <c r="B105" i="14" s="1"/>
  <c r="D95" i="14"/>
  <c r="C93" i="14"/>
  <c r="C115" i="14"/>
  <c r="E93" i="14"/>
  <c r="H93" i="14"/>
  <c r="F95" i="14"/>
  <c r="G95" i="14"/>
  <c r="C95" i="14"/>
  <c r="B97" i="14"/>
  <c r="D97" i="14"/>
  <c r="F97" i="14"/>
  <c r="C97" i="14"/>
  <c r="B115" i="14"/>
  <c r="B111" i="14" a="1"/>
  <c r="E111" i="14" s="1"/>
  <c r="B109" i="14" a="1"/>
  <c r="B109" i="14" s="1"/>
  <c r="B95" i="14"/>
  <c r="E95" i="14"/>
  <c r="E91" i="14"/>
  <c r="G91" i="14"/>
  <c r="F91" i="14"/>
  <c r="B91" i="14"/>
  <c r="H91" i="14"/>
  <c r="D91" i="14"/>
  <c r="C91" i="14"/>
  <c r="G89" i="14"/>
  <c r="G88" i="14" s="1"/>
  <c r="E89" i="14"/>
  <c r="E88" i="14" s="1"/>
  <c r="C89" i="14"/>
  <c r="C88" i="14" s="1"/>
  <c r="B89" i="14"/>
  <c r="B88" i="14" s="1"/>
  <c r="H89" i="14"/>
  <c r="H88" i="14" s="1"/>
  <c r="D89" i="14"/>
  <c r="D88" i="14" s="1"/>
  <c r="F89" i="14"/>
  <c r="F88" i="14" s="1"/>
  <c r="E97" i="14"/>
  <c r="G97" i="14"/>
  <c r="D103" i="14" l="1"/>
  <c r="D102" i="14" s="1"/>
  <c r="C103" i="14"/>
  <c r="C102" i="14" s="1"/>
  <c r="C113" i="14"/>
  <c r="D105" i="14"/>
  <c r="G103" i="14"/>
  <c r="G102" i="14" s="1"/>
  <c r="B121" i="14" a="1"/>
  <c r="C121" i="14" s="1"/>
  <c r="F103" i="14"/>
  <c r="F102" i="14" s="1"/>
  <c r="E103" i="14"/>
  <c r="E102" i="14" s="1"/>
  <c r="C105" i="14"/>
  <c r="B103" i="14"/>
  <c r="B102" i="14" s="1"/>
  <c r="B117" i="14" a="1"/>
  <c r="F117" i="14" s="1"/>
  <c r="F116" i="14" s="1"/>
  <c r="C107" i="14"/>
  <c r="B125" i="14" a="1"/>
  <c r="G125" i="14" s="1"/>
  <c r="B107" i="14"/>
  <c r="G107" i="14"/>
  <c r="H107" i="14"/>
  <c r="H105" i="14"/>
  <c r="E105" i="14"/>
  <c r="G105" i="14"/>
  <c r="F105" i="14"/>
  <c r="C129" i="14"/>
  <c r="B123" i="14" a="1"/>
  <c r="E123" i="14" s="1"/>
  <c r="D107" i="14"/>
  <c r="F107" i="14"/>
  <c r="B127" i="14" a="1"/>
  <c r="B127" i="14" s="1"/>
  <c r="B129" i="14"/>
  <c r="C109" i="14"/>
  <c r="D109" i="14"/>
  <c r="B119" i="14" a="1"/>
  <c r="F119" i="14" s="1"/>
  <c r="G109" i="14"/>
  <c r="H109" i="14"/>
  <c r="H111" i="14"/>
  <c r="G111" i="14"/>
  <c r="B111" i="14"/>
  <c r="E109" i="14"/>
  <c r="D111" i="14"/>
  <c r="F111" i="14"/>
  <c r="F109" i="14"/>
  <c r="C111" i="14"/>
  <c r="H121" i="14" l="1"/>
  <c r="E121" i="14"/>
  <c r="D121" i="14"/>
  <c r="G121" i="14"/>
  <c r="B121" i="14"/>
  <c r="F121" i="14"/>
  <c r="H117" i="14"/>
  <c r="H116" i="14" s="1"/>
  <c r="B135" i="14" a="1"/>
  <c r="D135" i="14" s="1"/>
  <c r="H125" i="14"/>
  <c r="C125" i="14"/>
  <c r="C117" i="14"/>
  <c r="C116" i="14" s="1"/>
  <c r="B123" i="14"/>
  <c r="E117" i="14"/>
  <c r="E116" i="14" s="1"/>
  <c r="B117" i="14"/>
  <c r="B116" i="14" s="1"/>
  <c r="D125" i="14"/>
  <c r="B131" i="14" a="1"/>
  <c r="F131" i="14" s="1"/>
  <c r="F130" i="14" s="1"/>
  <c r="B139" i="14" a="1"/>
  <c r="F139" i="14" s="1"/>
  <c r="B141" i="14" a="1"/>
  <c r="B141" i="14" s="1"/>
  <c r="B125" i="14"/>
  <c r="E125" i="14"/>
  <c r="D117" i="14"/>
  <c r="D116" i="14" s="1"/>
  <c r="G117" i="14"/>
  <c r="G116" i="14" s="1"/>
  <c r="H119" i="14"/>
  <c r="B137" i="14" a="1"/>
  <c r="C137" i="14" s="1"/>
  <c r="E119" i="14"/>
  <c r="B143" i="14"/>
  <c r="G123" i="14"/>
  <c r="D123" i="14"/>
  <c r="C143" i="14"/>
  <c r="H123" i="14"/>
  <c r="F125" i="14"/>
  <c r="F123" i="14"/>
  <c r="C127" i="14"/>
  <c r="B133" i="14" a="1"/>
  <c r="G133" i="14" s="1"/>
  <c r="D119" i="14"/>
  <c r="C123" i="14"/>
  <c r="G119" i="14"/>
  <c r="C119" i="14"/>
  <c r="B119" i="14"/>
  <c r="B135" i="14" l="1"/>
  <c r="C135" i="14"/>
  <c r="H135" i="14"/>
  <c r="E135" i="14"/>
  <c r="F135" i="14"/>
  <c r="G135" i="14"/>
  <c r="D131" i="14"/>
  <c r="D130" i="14" s="1"/>
  <c r="C131" i="14"/>
  <c r="C130" i="14" s="1"/>
  <c r="H131" i="14"/>
  <c r="H130" i="14" s="1"/>
  <c r="E131" i="14"/>
  <c r="E130" i="14" s="1"/>
  <c r="H137" i="14"/>
  <c r="G137" i="14"/>
  <c r="G139" i="14"/>
  <c r="E139" i="14"/>
  <c r="B155" i="14" a="1"/>
  <c r="B155" i="14" s="1"/>
  <c r="B147" i="14" a="1"/>
  <c r="F147" i="14" s="1"/>
  <c r="B139" i="14"/>
  <c r="G131" i="14"/>
  <c r="G130" i="14" s="1"/>
  <c r="H139" i="14"/>
  <c r="B131" i="14"/>
  <c r="B130" i="14" s="1"/>
  <c r="C157" i="14"/>
  <c r="B149" i="14" a="1"/>
  <c r="B149" i="14" s="1"/>
  <c r="C141" i="14"/>
  <c r="B151" i="14" a="1"/>
  <c r="B151" i="14" s="1"/>
  <c r="D139" i="14"/>
  <c r="C139" i="14"/>
  <c r="B157" i="14"/>
  <c r="B153" i="14" a="1"/>
  <c r="F153" i="14" s="1"/>
  <c r="B137" i="14"/>
  <c r="E137" i="14"/>
  <c r="B133" i="14"/>
  <c r="B145" i="14" a="1"/>
  <c r="B145" i="14" s="1"/>
  <c r="B144" i="14" s="1"/>
  <c r="E133" i="14"/>
  <c r="F137" i="14"/>
  <c r="D137" i="14"/>
  <c r="H133" i="14"/>
  <c r="F133" i="14"/>
  <c r="D133" i="14"/>
  <c r="C133" i="14"/>
  <c r="H147" i="14" l="1"/>
  <c r="B167" i="14" a="1"/>
  <c r="C167" i="14" s="1"/>
  <c r="C155" i="14"/>
  <c r="D147" i="14"/>
  <c r="E147" i="14"/>
  <c r="B147" i="14"/>
  <c r="G147" i="14"/>
  <c r="C147" i="14"/>
  <c r="D149" i="14"/>
  <c r="G149" i="14"/>
  <c r="H149" i="14"/>
  <c r="C149" i="14"/>
  <c r="E149" i="14"/>
  <c r="F149" i="14"/>
  <c r="B159" i="14" a="1"/>
  <c r="D159" i="14" s="1"/>
  <c r="D158" i="14" s="1"/>
  <c r="B163" i="14" a="1"/>
  <c r="B163" i="14" s="1"/>
  <c r="D145" i="14"/>
  <c r="D144" i="14" s="1"/>
  <c r="F151" i="14"/>
  <c r="B161" i="14" a="1"/>
  <c r="G161" i="14" s="1"/>
  <c r="G153" i="14"/>
  <c r="B165" i="14" a="1"/>
  <c r="F165" i="14" s="1"/>
  <c r="E145" i="14"/>
  <c r="E144" i="14" s="1"/>
  <c r="G151" i="14"/>
  <c r="D153" i="14"/>
  <c r="E151" i="14"/>
  <c r="H151" i="14"/>
  <c r="H153" i="14"/>
  <c r="B169" i="14" a="1"/>
  <c r="C169" i="14" s="1"/>
  <c r="H145" i="14"/>
  <c r="H144" i="14" s="1"/>
  <c r="F145" i="14"/>
  <c r="F144" i="14" s="1"/>
  <c r="C151" i="14"/>
  <c r="D151" i="14"/>
  <c r="C153" i="14"/>
  <c r="B153" i="14"/>
  <c r="C145" i="14"/>
  <c r="C144" i="14" s="1"/>
  <c r="G145" i="14"/>
  <c r="G144" i="14" s="1"/>
  <c r="E153" i="14"/>
  <c r="E167" i="14" l="1"/>
  <c r="G167" i="14"/>
  <c r="F167" i="14"/>
  <c r="B167" i="14"/>
  <c r="D167" i="14"/>
  <c r="H167" i="14"/>
  <c r="C165" i="14"/>
  <c r="C159" i="14"/>
  <c r="C158" i="14" s="1"/>
  <c r="G159" i="14"/>
  <c r="G158" i="14" s="1"/>
  <c r="H159" i="14"/>
  <c r="H158" i="14" s="1"/>
  <c r="B159" i="14"/>
  <c r="B158" i="14" s="1"/>
  <c r="H165" i="14"/>
  <c r="E159" i="14"/>
  <c r="E158" i="14" s="1"/>
  <c r="F159" i="14"/>
  <c r="F158" i="14" s="1"/>
  <c r="B165" i="14"/>
  <c r="D163" i="14"/>
  <c r="H163" i="14"/>
  <c r="E163" i="14"/>
  <c r="F163" i="14"/>
  <c r="C163" i="14"/>
  <c r="G163" i="14"/>
  <c r="C161" i="14"/>
  <c r="H161" i="14"/>
  <c r="E161" i="14"/>
  <c r="B161" i="14"/>
  <c r="F161" i="14"/>
  <c r="D161" i="14"/>
  <c r="B169" i="14"/>
  <c r="D165" i="14"/>
  <c r="G165" i="14"/>
  <c r="E165" i="14"/>
</calcChain>
</file>

<file path=xl/sharedStrings.xml><?xml version="1.0" encoding="utf-8"?>
<sst xmlns="http://schemas.openxmlformats.org/spreadsheetml/2006/main" count="375" uniqueCount="154">
  <si>
    <t>Notes:</t>
  </si>
  <si>
    <t>MONDAY</t>
  </si>
  <si>
    <t>GURU NANAK NATIONAL COLLEGE FOR WOMEN, NAKODAR</t>
  </si>
  <si>
    <t>ACADEMIC CALENDAR 2024-25</t>
  </si>
  <si>
    <t>June</t>
  </si>
  <si>
    <t>Holiday</t>
  </si>
  <si>
    <t>Valedictory function of one month skill development organized by iqac</t>
  </si>
  <si>
    <t>NCC Cadets with ANO Sunita devi Got appreciation award in CATC camp at KMv Jalandhar</t>
  </si>
  <si>
    <t>Celeberation of world population day by NCC</t>
  </si>
  <si>
    <t>1 cadet 1 tree campgin by NCC</t>
  </si>
  <si>
    <t xml:space="preserve"> Enrollment of NCC, tree plantation,rank cermonoy of UO </t>
  </si>
  <si>
    <t>Tree plantation under one cadet one tree by NCC</t>
  </si>
  <si>
    <t>Tree plantation and appreciation to honor Nirmata Public Charitable trust</t>
  </si>
  <si>
    <t>1. Morning assembly and Anti-ragging campgin by student welfare club                        2. appreciation certificates to NCC Cadets</t>
  </si>
  <si>
    <t>One day NSS Camp</t>
  </si>
  <si>
    <t>Teej Festival</t>
  </si>
  <si>
    <t>undertaking of Pledge on Nasha Mukat Bharat Abhyan by Red Ribbion Club &amp; NCC</t>
  </si>
  <si>
    <t>1. Celeberation of Raksha Bandan              2. Art &amp; Craft Rangoli competition on Independence day organized by dept. of FD &amp; Home sci.</t>
  </si>
  <si>
    <t>Tree Plantation on Har Ghar Tringa Program organized by NCC</t>
  </si>
  <si>
    <t>Holiday on the eve of Rahkhi Festival</t>
  </si>
  <si>
    <t>1. Selection of College Head Or Co-head girl by CA Members     2. Model Making Competition on National Space Day by Dept. of Computer Sci.</t>
  </si>
  <si>
    <t>Poster making &amp; Salogan Writing Competition on National Sports Day by Dept. of Physical Education</t>
  </si>
  <si>
    <t>Mehndi Competition on Teachers Day organized by dept. of cosmetology</t>
  </si>
  <si>
    <t>Awareness meeting regarding SC Scholarship</t>
  </si>
  <si>
    <t>Awareness Rally on swachh Bharat Abhiyan organised by NCC &amp; NSS</t>
  </si>
  <si>
    <t xml:space="preserve">Celebration of Shaheed Bhagat Singh by Dept of History </t>
  </si>
  <si>
    <t xml:space="preserve">Clenliness drive ubder Swachchta hi Sewa Campaign by NSS Unit </t>
  </si>
  <si>
    <t>CATC &amp; RDC Camp attended by NCC At LPU</t>
  </si>
  <si>
    <t xml:space="preserve">Under college matches of Volleyball &amp; kabaddi teams organised By Dept of Physical Education ….A Seminar on Moral Values organised by Dept of Commerce </t>
  </si>
  <si>
    <t xml:space="preserve">Celebration of Navratri organised by Dept of Music </t>
  </si>
  <si>
    <t xml:space="preserve">Holiday on eve of Panchayati elections </t>
  </si>
  <si>
    <t xml:space="preserve">Holiday on occasion of Bhagwan Valmiki Jayanti </t>
  </si>
  <si>
    <t xml:space="preserve">Mehndi competition by Dept of Cosmetology </t>
  </si>
  <si>
    <t xml:space="preserve">Participation of Students in Inter College Kabaddi &amp; Volleyball  match conducted by GNDU Amritsar </t>
  </si>
  <si>
    <t xml:space="preserve">PTM </t>
  </si>
  <si>
    <t xml:space="preserve">Morning Assembly….. Swachh Bharat Abhiyan by NSS  </t>
  </si>
  <si>
    <t xml:space="preserve">Celebration of 555th prakashpurab of Shri Guru Nanak Devji organised by GGSSS &amp; Dept of Music </t>
  </si>
  <si>
    <t xml:space="preserve">Wall painting organised by Red Ribbon Club </t>
  </si>
  <si>
    <t xml:space="preserve">76th NCC Day Celebrated by NCC Unit </t>
  </si>
  <si>
    <t>Seminar um Workshop organsied by Dept of FD</t>
  </si>
  <si>
    <t xml:space="preserve">Enrolment of NCC Cadets …..Educational Development Kit competition by Dept of Nanny </t>
  </si>
  <si>
    <t xml:space="preserve">Oath taking program on world AIDS Day by Red Ribbon Club &amp; NSS </t>
  </si>
  <si>
    <t xml:space="preserve">Staff Meeting </t>
  </si>
  <si>
    <t xml:space="preserve">Meeting regarding Skill Enhancement Course </t>
  </si>
  <si>
    <t xml:space="preserve">Celerbration of birth Anniversary of Savitri bai Phule </t>
  </si>
  <si>
    <t>An Awareness Camp &amp; Rally on Drug Abuse &amp; HIV/AIDS by Red Ribbon Club &amp; NCC</t>
  </si>
  <si>
    <t xml:space="preserve">Celebration of National Voters Day by SVEEP &amp; Dept of Political Science </t>
  </si>
  <si>
    <t xml:space="preserve">Poster making &amp; Slogan Writing Competition on Republic Day by Dept of History </t>
  </si>
  <si>
    <t xml:space="preserve">celebration of Basant Panchmi by Dept of Home Science , Music &amp; FD </t>
  </si>
  <si>
    <t xml:space="preserve">Dharmik Prikhya by GGSSC </t>
  </si>
  <si>
    <t>Two days Annual Sports Meet 14.2.24 to 15.2.25</t>
  </si>
  <si>
    <t xml:space="preserve">Celebration of International Women's Day by Women Study Cell,FD Nanny Care ,NCC &amp; Red Ribbon Club </t>
  </si>
  <si>
    <t xml:space="preserve">Poster making &amp; Sliogan Writing Competition on HIV/AIDS &amp; Drugs by Red Ribbon Club </t>
  </si>
  <si>
    <t xml:space="preserve">Celebration of Eco Friendly Holi </t>
  </si>
  <si>
    <t>Rally against drugs &amp;HIV/Aids by Red Ribbon Club &amp; NCC</t>
  </si>
  <si>
    <t xml:space="preserve">Celebration of World Water day by NCC &amp; Youth &amp; Eco Club ….. Organised program on Martyrdom of Shaheed Bhagat Singh by dept of History , Political Science </t>
  </si>
  <si>
    <t xml:space="preserve">Counseling program by Career Counseling &amp; Placement Cell </t>
  </si>
  <si>
    <t>Celebration of World Health Day by NCC &amp; NSS</t>
  </si>
  <si>
    <t xml:space="preserve">PTM of All Classes </t>
  </si>
  <si>
    <t xml:space="preserve">Seminar on AI : TheFuture of Code by Dept of Computer Science </t>
  </si>
  <si>
    <t xml:space="preserve">An Awareness rally on fight against drugs in Nakodar Area by NCC * Red Ribbon Club </t>
  </si>
  <si>
    <t>Annual Prize distribution function</t>
  </si>
  <si>
    <t>Farewell party for out goingClasses</t>
  </si>
  <si>
    <t xml:space="preserve">Retirement party of Ms kanwaljit Kaur </t>
  </si>
  <si>
    <t xml:space="preserve">Skill development certificate course  wef 2nd May to 21 st may 2025 </t>
  </si>
  <si>
    <t xml:space="preserve">Even Semester Exam begins wef 2.5.25 </t>
  </si>
  <si>
    <t xml:space="preserve">Even House Exam classes begins 2.4.25 to 12.5.25 </t>
  </si>
  <si>
    <t xml:space="preserve">House Exam </t>
  </si>
  <si>
    <t>House  exam</t>
  </si>
  <si>
    <t>House Exam</t>
  </si>
  <si>
    <t xml:space="preserve">House exam </t>
  </si>
  <si>
    <t xml:space="preserve">Celebration of International Yoga day  by NSS &amp; NCC Units ….. One day Cleanliness Camp by NCC </t>
  </si>
  <si>
    <t xml:space="preserve">Release Ceremony of college prospectus </t>
  </si>
  <si>
    <t>One Day cleanliness camp by NCC</t>
  </si>
  <si>
    <t xml:space="preserve">Orientation program in library </t>
  </si>
  <si>
    <t xml:space="preserve">Creative writing competition by Dept of Hindi </t>
  </si>
  <si>
    <t>Students Participated in reel making in Inter College Competition  competition organised by Hindu Kanya College Kapurthala</t>
  </si>
  <si>
    <t>Exhibition on Consumer Rights by Dept of Commerce….</t>
  </si>
  <si>
    <t>participation of Students in Inter College Competition NET SAVVY by LKC kapurthala</t>
  </si>
  <si>
    <t xml:space="preserve">Ashirwad Samaroh organised by GGSSC </t>
  </si>
  <si>
    <t xml:space="preserve">Religious Examination by GGSSC </t>
  </si>
  <si>
    <t>Seminar on First Parkash Purab of Shri Guru Granth Sahib ji organized by Guru Gobind Singh Study Circle</t>
  </si>
  <si>
    <t>Beginning of Sehaj Path by GGSSC</t>
  </si>
  <si>
    <t xml:space="preserve">participated in Gurbani Reciationby Sehaj path Sewa Society Amritsar by GGSSC </t>
  </si>
  <si>
    <t xml:space="preserve">Professional Development program organised by Dept of Computer Science &amp; IQAC (18.12.24-23.12.24)…...Distribution of books by GGSSC </t>
  </si>
  <si>
    <t xml:space="preserve">Japji Sahib Path by GGSSC Dedicated to Shaheedi Divas </t>
  </si>
  <si>
    <t xml:space="preserve">A Seminar organised by GGSSC </t>
  </si>
  <si>
    <t xml:space="preserve">Summer Holidays </t>
  </si>
  <si>
    <t xml:space="preserve">Handicraft competition on martyrdom of gandhiji by Dept of Philosophy </t>
  </si>
  <si>
    <t xml:space="preserve">Celebration of Eco Friendly Diwali &amp; Vishwakarma Day </t>
  </si>
  <si>
    <t>Exhibition on Handicrafts on the eve of Mahatma Gandhi Jayanti organised by Dept of FD…Short Play organised by NSS&amp; NCC Unit</t>
  </si>
  <si>
    <t xml:space="preserve">4 NCC Cadets selected for guard of honor… One dat NSS camp in Campus </t>
  </si>
  <si>
    <t xml:space="preserve">Swacchta Hi sewa Campaign 17.9.24 to 2.10.24 by NSS </t>
  </si>
  <si>
    <t xml:space="preserve">Celebration of NSS Day </t>
  </si>
  <si>
    <t>One day Cleanliness Camp by NSS</t>
  </si>
  <si>
    <t xml:space="preserve">Celebration of 555th Prakash Purab of Shri Guru nanak Devji by GGSSC &amp; Music 7 Join Nagar Kirtan…. </t>
  </si>
  <si>
    <t xml:space="preserve">Lohri Celebration </t>
  </si>
  <si>
    <t xml:space="preserve">Tree Plantation &amp; Cleanliness drive in Campus by NSS </t>
  </si>
  <si>
    <t xml:space="preserve">Mahashiv Ratri Celebration </t>
  </si>
  <si>
    <t xml:space="preserve">A Seminar Organised by Dept of English &amp; IQAC …...One day NSS Camp by NSS </t>
  </si>
  <si>
    <t xml:space="preserve">House Exam Slogan Writing Competition Organised by  Red Ribbon Club </t>
  </si>
  <si>
    <t xml:space="preserve">Organized Competitions to Commemorate  Kargill Vijay diwas by NCC &amp; Political Science </t>
  </si>
  <si>
    <t>Participation of students in Sampark otreach program by NCC…....</t>
  </si>
  <si>
    <t xml:space="preserve">TSC (Thal Sena Camp)camp at HMV by NCC </t>
  </si>
  <si>
    <t xml:space="preserve">Cadet Poonam participated at BMC Manali…..TSC Camp at LPU By NCC cadets </t>
  </si>
  <si>
    <t>NCC Cadet participated in Army attachment camp from 17-06-2024 to 28-06-2024</t>
  </si>
  <si>
    <t>CATC Camp at KMV College by NCC</t>
  </si>
  <si>
    <t>1. Competitions on Raksha Bandan &amp; Independence day organized by dept. of Mathemetics , Economics &amp; History                  2. workshop Organized by Cosmetology dept….3..Har ghar tiranga campaign organised by NCC.</t>
  </si>
  <si>
    <t xml:space="preserve">Celebration of Teachers Day </t>
  </si>
  <si>
    <t>CATC, PDLS ,RDC IGC AT LPU By NCC Cadets</t>
  </si>
  <si>
    <t xml:space="preserve">RDC IGC 2ND at NCC Academy, Ropar by NCC Cadets </t>
  </si>
  <si>
    <t xml:space="preserve">A Short play on awareness of drug abuse by NCC </t>
  </si>
  <si>
    <t xml:space="preserve">Participated in Republic Day Parade  by NCC cadets  </t>
  </si>
  <si>
    <t xml:space="preserve">B' Certificate Exam 2025 At LKC Jalandhar by NCC Cadets  </t>
  </si>
  <si>
    <t xml:space="preserve">NCC 'C' Certificate Practical Exam At LKC Jal by NCC Cadets </t>
  </si>
  <si>
    <t xml:space="preserve">NCC 'C' Certificate Theory Exam At Aps Cantt Jalandhar by NCC cadets </t>
  </si>
  <si>
    <t xml:space="preserve">Participation in Blood Donation Camp at Civil Hospital nakodar by NCC unit </t>
  </si>
  <si>
    <t xml:space="preserve">Mock Drill 2025( Pehalgam Attack ) in campus organised by NCC Unit </t>
  </si>
  <si>
    <t xml:space="preserve">Holiday </t>
  </si>
  <si>
    <t>Holiday(Blackout )</t>
  </si>
  <si>
    <t>Holiday (Blackout )</t>
  </si>
  <si>
    <t xml:space="preserve">Holiday(Blackout ) </t>
  </si>
  <si>
    <t>Exams</t>
  </si>
  <si>
    <t>Working</t>
  </si>
  <si>
    <t xml:space="preserve">Working </t>
  </si>
  <si>
    <t xml:space="preserve">Working Firing Practice &amp; Selection at HMV College Jalandhar by NCC  Cadets  </t>
  </si>
  <si>
    <t xml:space="preserve">Semester Exam </t>
  </si>
  <si>
    <t>Morning Assembly</t>
  </si>
  <si>
    <t>Winter Holiday</t>
  </si>
  <si>
    <t xml:space="preserve">Working College reopens </t>
  </si>
  <si>
    <t>Tree plantation on World environment day by NCC &amp; NSS</t>
  </si>
  <si>
    <t xml:space="preserve">Working         Odd sem exam 3 May to 15th June 2024 </t>
  </si>
  <si>
    <t>Students of NCC parcticipated in BLC at Manali</t>
  </si>
  <si>
    <t xml:space="preserve">Pariticipated Ek Ped MAA Ke naam organised by NSS Unit </t>
  </si>
  <si>
    <t xml:space="preserve">Holiday                 Independence Day </t>
  </si>
  <si>
    <t>Working   Janamashtmi Celeberation</t>
  </si>
  <si>
    <t>Working     Baba Sahib Bhim Rao Ambedkar Society Competition of tabla</t>
  </si>
  <si>
    <t xml:space="preserve">Seminar on Awareness about Drugs                  E waste Art &amp; Craft Competition on Engineer's Day organised by Dept of Computer Science . A Seminar  on Awareness about Drug abuse organized by NCC,NSS, Red Ribbon Club </t>
  </si>
  <si>
    <t xml:space="preserve"> Swachhata Abhyan Pledge Taking Ceremony  Celebration of International Peace Day by Dept of Political Science ….. Swachhta Abhiyan Rally by NSS</t>
  </si>
  <si>
    <t>Working   Exibhition Cum Sale by FD Dpt. On Diwali</t>
  </si>
  <si>
    <t xml:space="preserve">Working               House Exam 10th Oct 2024  to 24th Oct 2024 </t>
  </si>
  <si>
    <t xml:space="preserve">14.10.24. to 25.10.24 ALC Camp At Malout by NCC Cadets </t>
  </si>
  <si>
    <t xml:space="preserve">Youth Festival 2024-25 at Amritsar Swachhta  Ki Lehar campaign by NCC Unit </t>
  </si>
  <si>
    <t xml:space="preserve">Youth Festival 2024-25 at Amritsar participation of students in Zonal Youth Festival </t>
  </si>
  <si>
    <t>Working      Green Diwali by NCC</t>
  </si>
  <si>
    <t>Working    02 to 11th Nov CATC-130 RDC IGC Culture Camp Competition</t>
  </si>
  <si>
    <t xml:space="preserve">Odd Semester exams Wef 14.11.24 to 12-01-2025        FDP organised by IQAC wef 14.11.24.to 24.11.24 </t>
  </si>
  <si>
    <t>Working         18th to 27th Nov CATC campat Daviet</t>
  </si>
  <si>
    <t xml:space="preserve">Celebration of Constituion Day by Dept of Political Science     NCC Day </t>
  </si>
  <si>
    <t>Holiday Celeberation of Aids Day</t>
  </si>
  <si>
    <t xml:space="preserve">Winter Holiday wef 28.12.24--10.1.2025 </t>
  </si>
  <si>
    <t>Working Dance Competition at Hindu Kanay College KPT</t>
  </si>
  <si>
    <t>Holiday    Seminar on war against drugs by NCC</t>
  </si>
  <si>
    <t>Celebration of Dr B R Ambedkar Jayanti by Dept of Political Science, Economics,NCC &amp; NSS unit ….... Celebration of Baisakhi by Dept of Punjabi &amp; GGSSC. Easy Writing competition on Baisakhi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</si>
</sst>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"/>
  </numFmts>
  <fonts count="17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b/>
      <sz val="20"/>
      <name val="Trebuchet MS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21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9" fillId="0" borderId="9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10" fillId="7" borderId="3" xfId="10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0" fontId="0" fillId="0" borderId="13" xfId="0" applyBorder="1"/>
    <xf numFmtId="0" fontId="12" fillId="9" borderId="6" xfId="6" applyNumberFormat="1" applyFill="1">
      <alignment horizontal="left" vertical="top" wrapText="1" indent="1"/>
    </xf>
    <xf numFmtId="0" fontId="1" fillId="0" borderId="0" xfId="7" applyNumberFormat="1">
      <alignment horizontal="left" vertical="top" wrapText="1" indent="1"/>
    </xf>
    <xf numFmtId="164" fontId="0" fillId="0" borderId="8" xfId="8" applyFont="1">
      <alignment horizontal="left" vertical="center" wrapText="1" indent="1"/>
    </xf>
    <xf numFmtId="164" fontId="11" fillId="0" borderId="8" xfId="8">
      <alignment horizontal="left" vertical="center" wrapText="1" indent="1"/>
    </xf>
    <xf numFmtId="0" fontId="7" fillId="0" borderId="0" xfId="2">
      <alignment horizontal="left" indent="3"/>
    </xf>
    <xf numFmtId="0" fontId="11" fillId="0" borderId="8" xfId="8" applyNumberFormat="1">
      <alignment horizontal="left" vertical="center" wrapText="1" indent="1"/>
    </xf>
    <xf numFmtId="0" fontId="16" fillId="0" borderId="13" xfId="0" applyFont="1" applyBorder="1" applyAlignment="1">
      <alignment horizontal="center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/>
    <cellStyle name="Day Detail" xfId="6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/>
    <cellStyle name="Notes Header" xfId="8"/>
    <cellStyle name="Title" xfId="9" builtinId="15" customBuiltin="1"/>
    <cellStyle name="Total" xfId="15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249977111117893"/>
    <pageSetUpPr autoPageBreaks="0" fitToPage="1"/>
  </sheetPr>
  <dimension ref="A1:I170"/>
  <sheetViews>
    <sheetView showGridLines="0" tabSelected="1" zoomScaleNormal="100" workbookViewId="0">
      <selection activeCell="B167" sqref="B167"/>
    </sheetView>
  </sheetViews>
  <sheetFormatPr defaultColWidth="8.77734375" defaultRowHeight="14.4" x14ac:dyDescent="0.3"/>
  <cols>
    <col min="1" max="1" width="2" customWidth="1"/>
    <col min="2" max="2" width="18.21875" customWidth="1"/>
    <col min="3" max="8" width="17.6640625" customWidth="1"/>
    <col min="9" max="9" width="2.44140625" customWidth="1"/>
    <col min="14" max="14" width="6.77734375" customWidth="1"/>
  </cols>
  <sheetData>
    <row r="1" spans="1:9" ht="25.8" x14ac:dyDescent="0.5">
      <c r="A1" s="13"/>
      <c r="B1" s="20" t="s">
        <v>2</v>
      </c>
      <c r="C1" s="20"/>
      <c r="D1" s="20"/>
      <c r="E1" s="20"/>
      <c r="F1" s="20"/>
      <c r="G1" s="20"/>
      <c r="H1" s="20"/>
      <c r="I1" s="20"/>
    </row>
    <row r="2" spans="1:9" ht="25.8" x14ac:dyDescent="0.5">
      <c r="A2" s="13"/>
      <c r="B2" s="20" t="s">
        <v>3</v>
      </c>
      <c r="C2" s="20"/>
      <c r="D2" s="20"/>
      <c r="E2" s="20"/>
      <c r="F2" s="20"/>
      <c r="G2" s="20"/>
      <c r="H2" s="20"/>
      <c r="I2" s="20"/>
    </row>
    <row r="3" spans="1:9" ht="54" customHeight="1" x14ac:dyDescent="0.9">
      <c r="A3" s="2"/>
      <c r="B3" s="1">
        <v>2024</v>
      </c>
      <c r="C3" s="18" t="s">
        <v>4</v>
      </c>
      <c r="D3" s="18"/>
      <c r="E3" s="18"/>
      <c r="F3" s="2"/>
      <c r="G3" s="2"/>
      <c r="H3" s="2"/>
    </row>
    <row r="4" spans="1:9" ht="14.25" customHeight="1" x14ac:dyDescent="0.3">
      <c r="A4" s="3"/>
      <c r="B4" s="6" t="s">
        <v>1</v>
      </c>
      <c r="C4" s="7" t="str">
        <f>UPPER(TEXT(C5,"dddd"))</f>
        <v>TUESDAY</v>
      </c>
      <c r="D4" s="6" t="str">
        <f t="shared" ref="D4:H4" si="0">UPPER(TEXT(D5,"dddd"))</f>
        <v>WEDNESDAY</v>
      </c>
      <c r="E4" s="7" t="str">
        <f t="shared" si="0"/>
        <v>THURSDAY</v>
      </c>
      <c r="F4" s="6" t="str">
        <f t="shared" si="0"/>
        <v>FRIDAY</v>
      </c>
      <c r="G4" s="7" t="str">
        <f t="shared" si="0"/>
        <v>SATURDAY</v>
      </c>
      <c r="H4" s="6" t="str">
        <f t="shared" si="0"/>
        <v>SUNDAY</v>
      </c>
    </row>
    <row r="5" spans="1:9" ht="16.5" customHeight="1" x14ac:dyDescent="0.3">
      <c r="B5" s="4">
        <f t="array" ref="B5:H5">Days+1+DATE(Calendar1Year,Calendar1MonthOption,1)-WEEKDAY(DATE(Calendar1Year,Calendar1MonthOption,1),WeekdayOption)</f>
        <v>45439</v>
      </c>
      <c r="C5" s="4">
        <v>45440</v>
      </c>
      <c r="D5" s="4">
        <v>45441</v>
      </c>
      <c r="E5" s="4">
        <v>45442</v>
      </c>
      <c r="F5" s="4">
        <v>45443</v>
      </c>
      <c r="G5" s="4">
        <v>45444</v>
      </c>
      <c r="H5" s="5">
        <v>45445</v>
      </c>
    </row>
    <row r="6" spans="1:9" ht="55.2" x14ac:dyDescent="0.3">
      <c r="B6" s="9"/>
      <c r="C6" s="9"/>
      <c r="D6" s="9"/>
      <c r="E6" s="9"/>
      <c r="F6" s="9"/>
      <c r="G6" s="9" t="s">
        <v>131</v>
      </c>
      <c r="H6" s="10" t="s">
        <v>118</v>
      </c>
    </row>
    <row r="7" spans="1:9" ht="16.5" customHeight="1" x14ac:dyDescent="0.3">
      <c r="B7" s="4">
        <f t="array" ref="B7:H7">Days+8+DATE(Calendar1Year,Calendar1MonthOption,1)-WEEKDAY(DATE(Calendar1Year,Calendar1MonthOption,1),WeekdayOption)</f>
        <v>45446</v>
      </c>
      <c r="C7" s="4">
        <v>45447</v>
      </c>
      <c r="D7" s="4">
        <v>45448</v>
      </c>
      <c r="E7" s="4">
        <v>45449</v>
      </c>
      <c r="F7" s="4">
        <v>45450</v>
      </c>
      <c r="G7" s="4">
        <v>45451</v>
      </c>
      <c r="H7" s="5">
        <v>45452</v>
      </c>
    </row>
    <row r="8" spans="1:9" ht="82.8" x14ac:dyDescent="0.3">
      <c r="B8" s="9" t="s">
        <v>103</v>
      </c>
      <c r="C8" s="9" t="s">
        <v>6</v>
      </c>
      <c r="D8" s="9" t="s">
        <v>130</v>
      </c>
      <c r="E8" s="9" t="s">
        <v>87</v>
      </c>
      <c r="F8" s="9" t="s">
        <v>87</v>
      </c>
      <c r="G8" s="9" t="s">
        <v>87</v>
      </c>
      <c r="H8" s="12" t="s">
        <v>118</v>
      </c>
    </row>
    <row r="9" spans="1:9" ht="16.5" customHeight="1" x14ac:dyDescent="0.3">
      <c r="B9" s="4">
        <f t="array" ref="B9:H9">Days+15+DATE(Calendar1Year,Calendar1MonthOption,1)-WEEKDAY(DATE(Calendar1Year,Calendar1MonthOption,1),WeekdayOption)</f>
        <v>45453</v>
      </c>
      <c r="C9" s="4">
        <v>45454</v>
      </c>
      <c r="D9" s="4">
        <v>45455</v>
      </c>
      <c r="E9" s="4">
        <v>45456</v>
      </c>
      <c r="F9" s="4">
        <v>45457</v>
      </c>
      <c r="G9" s="4">
        <v>45458</v>
      </c>
      <c r="H9" s="5">
        <v>45459</v>
      </c>
    </row>
    <row r="10" spans="1:9" ht="82.8" x14ac:dyDescent="0.3">
      <c r="B10" s="9" t="s">
        <v>5</v>
      </c>
      <c r="C10" s="9" t="s">
        <v>87</v>
      </c>
      <c r="D10" s="9" t="s">
        <v>132</v>
      </c>
      <c r="E10" s="9" t="s">
        <v>87</v>
      </c>
      <c r="F10" s="9" t="s">
        <v>104</v>
      </c>
      <c r="G10" s="9" t="s">
        <v>87</v>
      </c>
      <c r="H10" s="10" t="s">
        <v>118</v>
      </c>
    </row>
    <row r="11" spans="1:9" ht="16.5" customHeight="1" x14ac:dyDescent="0.3">
      <c r="B11" s="4">
        <f t="array" ref="B11:H11">Days+22+DATE(Calendar1Year,Calendar1MonthOption,1)-WEEKDAY(DATE(Calendar1Year,Calendar1MonthOption,1),WeekdayOption)</f>
        <v>45460</v>
      </c>
      <c r="C11" s="4">
        <v>45461</v>
      </c>
      <c r="D11" s="4">
        <v>45462</v>
      </c>
      <c r="E11" s="4">
        <v>45463</v>
      </c>
      <c r="F11" s="4">
        <v>45464</v>
      </c>
      <c r="G11" s="4">
        <v>45465</v>
      </c>
      <c r="H11" s="5">
        <v>45466</v>
      </c>
    </row>
    <row r="12" spans="1:9" ht="96.6" x14ac:dyDescent="0.3">
      <c r="B12" s="9" t="s">
        <v>105</v>
      </c>
      <c r="C12" s="9" t="s">
        <v>87</v>
      </c>
      <c r="D12" s="9" t="s">
        <v>87</v>
      </c>
      <c r="E12" s="9" t="s">
        <v>91</v>
      </c>
      <c r="F12" s="9" t="s">
        <v>71</v>
      </c>
      <c r="G12" s="9" t="s">
        <v>87</v>
      </c>
      <c r="H12" s="10" t="s">
        <v>118</v>
      </c>
    </row>
    <row r="13" spans="1:9" ht="16.5" customHeight="1" x14ac:dyDescent="0.3">
      <c r="B13" s="4">
        <f t="array" ref="B13:H13">Days+29+DATE(Calendar1Year,Calendar1MonthOption,1)-WEEKDAY(DATE(Calendar1Year,Calendar1MonthOption,1),WeekdayOption)</f>
        <v>45467</v>
      </c>
      <c r="C13" s="4">
        <v>45468</v>
      </c>
      <c r="D13" s="4">
        <v>45469</v>
      </c>
      <c r="E13" s="4">
        <v>45470</v>
      </c>
      <c r="F13" s="4">
        <v>45471</v>
      </c>
      <c r="G13" s="4">
        <v>45472</v>
      </c>
      <c r="H13" s="5">
        <v>45473</v>
      </c>
    </row>
    <row r="14" spans="1:9" ht="41.4" x14ac:dyDescent="0.3">
      <c r="B14" s="9" t="s">
        <v>87</v>
      </c>
      <c r="C14" s="9" t="s">
        <v>87</v>
      </c>
      <c r="D14" s="9" t="s">
        <v>106</v>
      </c>
      <c r="E14" s="9" t="s">
        <v>87</v>
      </c>
      <c r="F14" s="9" t="s">
        <v>87</v>
      </c>
      <c r="G14" s="9" t="s">
        <v>87</v>
      </c>
      <c r="H14" s="10" t="s">
        <v>118</v>
      </c>
    </row>
    <row r="15" spans="1:9" ht="16.5" customHeight="1" x14ac:dyDescent="0.3">
      <c r="B15" s="4">
        <f t="array" ref="B15:C15">Days+36+DATE(Calendar1Year,Calendar1MonthOption,1)-WEEKDAY(DATE(Calendar1Year,Calendar1MonthOption,1),WeekdayOption)</f>
        <v>45474</v>
      </c>
      <c r="C15" s="4">
        <v>45475</v>
      </c>
      <c r="D15" s="19" t="s">
        <v>0</v>
      </c>
      <c r="E15" s="19"/>
      <c r="F15" s="19"/>
      <c r="G15" s="19"/>
      <c r="H15" s="19"/>
    </row>
    <row r="16" spans="1:9" ht="63.75" customHeight="1" x14ac:dyDescent="0.3">
      <c r="B16" s="9"/>
      <c r="C16" s="9"/>
      <c r="D16" s="15"/>
      <c r="E16" s="15"/>
      <c r="F16" s="15"/>
      <c r="G16" s="15"/>
      <c r="H16" s="15"/>
    </row>
    <row r="17" spans="1:8" ht="54" customHeight="1" x14ac:dyDescent="0.9">
      <c r="A17" s="2"/>
      <c r="B17" s="1">
        <f>YEAR(DATE(Calendar1Year,Calendar1MonthOption+1,1))</f>
        <v>2024</v>
      </c>
      <c r="C17" s="18" t="str">
        <f>TEXT(DATE(Calendar1Year,Calendar1MonthOption+1,1),"mmmm")</f>
        <v>July</v>
      </c>
      <c r="D17" s="18"/>
      <c r="E17" s="18"/>
      <c r="F17" s="8"/>
      <c r="G17" s="8"/>
      <c r="H17" s="2"/>
    </row>
    <row r="18" spans="1:8" ht="14.25" customHeight="1" x14ac:dyDescent="0.3">
      <c r="A18" s="3"/>
      <c r="B18" s="6" t="str">
        <f>UPPER(TEXT(B19,"dddd"))</f>
        <v>MONDAY</v>
      </c>
      <c r="C18" s="7" t="str">
        <f t="shared" ref="C18:H18" si="1">UPPER(TEXT(C19,"dddd"))</f>
        <v>TUESDAY</v>
      </c>
      <c r="D18" s="6" t="str">
        <f t="shared" si="1"/>
        <v>WEDNESDAY</v>
      </c>
      <c r="E18" s="7" t="str">
        <f t="shared" si="1"/>
        <v>THURSDAY</v>
      </c>
      <c r="F18" s="6" t="str">
        <f t="shared" si="1"/>
        <v>FRIDAY</v>
      </c>
      <c r="G18" s="7" t="str">
        <f t="shared" si="1"/>
        <v>SATURDAY</v>
      </c>
      <c r="H18" s="6" t="str">
        <f t="shared" si="1"/>
        <v>SUNDAY</v>
      </c>
    </row>
    <row r="19" spans="1:8" ht="16.5" customHeight="1" x14ac:dyDescent="0.3">
      <c r="B19" s="4">
        <f t="array" ref="B19:H19">Days+1+DATE(Calendar2Year,Calendar2MonthOption,1)-WEEKDAY(DATE(Calendar2Year,Calendar2MonthOption,1),WeekdayOption)</f>
        <v>45474</v>
      </c>
      <c r="C19" s="4">
        <v>45475</v>
      </c>
      <c r="D19" s="4">
        <v>45476</v>
      </c>
      <c r="E19" s="4">
        <v>45477</v>
      </c>
      <c r="F19" s="4">
        <v>45478</v>
      </c>
      <c r="G19" s="4">
        <v>45479</v>
      </c>
      <c r="H19" s="5">
        <v>45480</v>
      </c>
    </row>
    <row r="20" spans="1:8" ht="96.6" x14ac:dyDescent="0.3">
      <c r="B20" s="9" t="s">
        <v>87</v>
      </c>
      <c r="C20" s="9" t="s">
        <v>87</v>
      </c>
      <c r="D20" s="9" t="s">
        <v>87</v>
      </c>
      <c r="E20" s="9" t="s">
        <v>72</v>
      </c>
      <c r="F20" s="9" t="s">
        <v>7</v>
      </c>
      <c r="G20" s="9" t="s">
        <v>87</v>
      </c>
      <c r="H20" s="10" t="s">
        <v>118</v>
      </c>
    </row>
    <row r="21" spans="1:8" ht="16.5" customHeight="1" x14ac:dyDescent="0.3">
      <c r="B21" s="4">
        <f t="array" ref="B21:H21">Days+8+DATE(Calendar2Year,Calendar2MonthOption,1)-WEEKDAY(DATE(Calendar2Year,Calendar2MonthOption,1),WeekdayOption)</f>
        <v>45481</v>
      </c>
      <c r="C21" s="4">
        <v>45482</v>
      </c>
      <c r="D21" s="4">
        <v>45483</v>
      </c>
      <c r="E21" s="4">
        <v>45484</v>
      </c>
      <c r="F21" s="4">
        <v>45485</v>
      </c>
      <c r="G21" s="4">
        <v>45486</v>
      </c>
      <c r="H21" s="5">
        <v>45487</v>
      </c>
    </row>
    <row r="22" spans="1:8" ht="55.2" x14ac:dyDescent="0.3">
      <c r="B22" s="9" t="s">
        <v>87</v>
      </c>
      <c r="C22" s="9" t="s">
        <v>133</v>
      </c>
      <c r="D22" s="9" t="s">
        <v>87</v>
      </c>
      <c r="E22" s="9" t="s">
        <v>8</v>
      </c>
      <c r="F22" s="9" t="s">
        <v>73</v>
      </c>
      <c r="G22" s="9" t="s">
        <v>87</v>
      </c>
      <c r="H22" s="10" t="s">
        <v>118</v>
      </c>
    </row>
    <row r="23" spans="1:8" ht="16.5" customHeight="1" x14ac:dyDescent="0.3">
      <c r="B23" s="4">
        <f t="array" ref="B23:H23">Days+15+DATE(Calendar2Year,Calendar2MonthOption,1)-WEEKDAY(DATE(Calendar2Year,Calendar2MonthOption,1),WeekdayOption)</f>
        <v>45488</v>
      </c>
      <c r="C23" s="4">
        <v>45489</v>
      </c>
      <c r="D23" s="4">
        <v>45490</v>
      </c>
      <c r="E23" s="4">
        <v>45491</v>
      </c>
      <c r="F23" s="4">
        <v>45492</v>
      </c>
      <c r="G23" s="4">
        <v>45493</v>
      </c>
      <c r="H23" s="5">
        <v>45494</v>
      </c>
    </row>
    <row r="24" spans="1:8" ht="41.4" x14ac:dyDescent="0.3">
      <c r="B24" s="14" t="s">
        <v>127</v>
      </c>
      <c r="C24" s="9" t="s">
        <v>123</v>
      </c>
      <c r="D24" s="9" t="s">
        <v>74</v>
      </c>
      <c r="E24" s="9" t="s">
        <v>123</v>
      </c>
      <c r="F24" s="9" t="s">
        <v>123</v>
      </c>
      <c r="G24" s="9" t="s">
        <v>9</v>
      </c>
      <c r="H24" s="10" t="s">
        <v>118</v>
      </c>
    </row>
    <row r="25" spans="1:8" ht="16.5" customHeight="1" x14ac:dyDescent="0.3">
      <c r="B25" s="4">
        <f t="array" ref="B25:H25">Days+22+DATE(Calendar2Year,Calendar2MonthOption,1)-WEEKDAY(DATE(Calendar2Year,Calendar2MonthOption,1),WeekdayOption)</f>
        <v>45495</v>
      </c>
      <c r="C25" s="4">
        <v>45496</v>
      </c>
      <c r="D25" s="4">
        <v>45497</v>
      </c>
      <c r="E25" s="4">
        <v>45498</v>
      </c>
      <c r="F25" s="4">
        <v>45499</v>
      </c>
      <c r="G25" s="4">
        <v>45500</v>
      </c>
      <c r="H25" s="5">
        <v>45501</v>
      </c>
    </row>
    <row r="26" spans="1:8" ht="82.8" x14ac:dyDescent="0.3">
      <c r="B26" s="9" t="s">
        <v>10</v>
      </c>
      <c r="C26" s="9" t="s">
        <v>123</v>
      </c>
      <c r="D26" s="9" t="s">
        <v>79</v>
      </c>
      <c r="E26" s="9" t="s">
        <v>123</v>
      </c>
      <c r="F26" s="9" t="s">
        <v>101</v>
      </c>
      <c r="G26" s="9" t="s">
        <v>11</v>
      </c>
      <c r="H26" s="10" t="s">
        <v>118</v>
      </c>
    </row>
    <row r="27" spans="1:8" ht="16.5" customHeight="1" x14ac:dyDescent="0.3">
      <c r="B27" s="4">
        <f t="array" ref="B27:H27">Days+29+DATE(Calendar2Year,Calendar2MonthOption,1)-WEEKDAY(DATE(Calendar2Year,Calendar2MonthOption,1),WeekdayOption)</f>
        <v>45502</v>
      </c>
      <c r="C27" s="4">
        <v>45503</v>
      </c>
      <c r="D27" s="4">
        <v>45504</v>
      </c>
      <c r="E27" s="4">
        <v>45505</v>
      </c>
      <c r="F27" s="4">
        <v>45506</v>
      </c>
      <c r="G27" s="4">
        <v>45507</v>
      </c>
      <c r="H27" s="5">
        <v>45508</v>
      </c>
    </row>
    <row r="28" spans="1:8" ht="69" x14ac:dyDescent="0.3">
      <c r="B28" s="9" t="s">
        <v>123</v>
      </c>
      <c r="C28" s="9" t="s">
        <v>123</v>
      </c>
      <c r="D28" s="9" t="s">
        <v>12</v>
      </c>
      <c r="E28" s="9"/>
      <c r="F28" s="9"/>
      <c r="G28" s="9"/>
      <c r="H28" s="11"/>
    </row>
    <row r="29" spans="1:8" ht="16.5" customHeight="1" x14ac:dyDescent="0.3">
      <c r="B29" s="4">
        <f t="array" ref="B29:C29">Days+36+DATE(Calendar2Year,Calendar2MonthOption,1)-WEEKDAY(DATE(Calendar2Year,Calendar2MonthOption,1),WeekdayOption)</f>
        <v>45509</v>
      </c>
      <c r="C29" s="4">
        <v>45510</v>
      </c>
      <c r="D29" s="17" t="s">
        <v>0</v>
      </c>
      <c r="E29" s="17"/>
      <c r="F29" s="17"/>
      <c r="G29" s="17"/>
      <c r="H29" s="17"/>
    </row>
    <row r="30" spans="1:8" ht="63.75" customHeight="1" x14ac:dyDescent="0.3">
      <c r="B30" s="9"/>
      <c r="C30" s="9"/>
      <c r="D30" s="15"/>
      <c r="E30" s="15"/>
      <c r="F30" s="15"/>
      <c r="G30" s="15"/>
      <c r="H30" s="15"/>
    </row>
    <row r="31" spans="1:8" ht="54" customHeight="1" x14ac:dyDescent="0.9">
      <c r="A31" s="2"/>
      <c r="B31" s="1">
        <f>YEAR(DATE(Calendar2Year,Calendar2MonthOption+1,1))</f>
        <v>2024</v>
      </c>
      <c r="C31" s="18" t="str">
        <f>TEXT(DATE(Calendar2Year,Calendar2MonthOption+1,1),"mmmm")</f>
        <v>August</v>
      </c>
      <c r="D31" s="18"/>
      <c r="E31" s="18"/>
      <c r="F31" s="8"/>
      <c r="G31" s="8"/>
      <c r="H31" s="2"/>
    </row>
    <row r="32" spans="1:8" ht="14.25" customHeight="1" x14ac:dyDescent="0.3">
      <c r="A32" s="3"/>
      <c r="B32" s="6" t="str">
        <f>UPPER(TEXT(B33,"dddd"))</f>
        <v>MONDAY</v>
      </c>
      <c r="C32" s="7" t="str">
        <f t="shared" ref="C32" si="2">UPPER(TEXT(C33,"dddd"))</f>
        <v>TUESDAY</v>
      </c>
      <c r="D32" s="6" t="str">
        <f t="shared" ref="D32" si="3">UPPER(TEXT(D33,"dddd"))</f>
        <v>WEDNESDAY</v>
      </c>
      <c r="E32" s="7" t="str">
        <f t="shared" ref="E32" si="4">UPPER(TEXT(E33,"dddd"))</f>
        <v>THURSDAY</v>
      </c>
      <c r="F32" s="6" t="str">
        <f t="shared" ref="F32" si="5">UPPER(TEXT(F33,"dddd"))</f>
        <v>FRIDAY</v>
      </c>
      <c r="G32" s="7" t="str">
        <f t="shared" ref="G32" si="6">UPPER(TEXT(G33,"dddd"))</f>
        <v>SATURDAY</v>
      </c>
      <c r="H32" s="6" t="str">
        <f t="shared" ref="H32" si="7">UPPER(TEXT(H33,"dddd"))</f>
        <v>SUNDAY</v>
      </c>
    </row>
    <row r="33" spans="1:8" ht="16.5" customHeight="1" x14ac:dyDescent="0.3">
      <c r="B33" s="4">
        <f t="array" ref="B33:H33">Days+1+DATE(Calendar3Year,Calendar3MonthOption,1)-WEEKDAY(DATE(Calendar3Year,Calendar3MonthOption,1),WeekdayOption)</f>
        <v>45502</v>
      </c>
      <c r="C33" s="4">
        <v>45503</v>
      </c>
      <c r="D33" s="4">
        <v>45504</v>
      </c>
      <c r="E33" s="4">
        <v>45505</v>
      </c>
      <c r="F33" s="4">
        <v>45506</v>
      </c>
      <c r="G33" s="4">
        <v>45507</v>
      </c>
      <c r="H33" s="5">
        <v>45508</v>
      </c>
    </row>
    <row r="34" spans="1:8" x14ac:dyDescent="0.3">
      <c r="B34" s="9"/>
      <c r="C34" s="9"/>
      <c r="D34" s="9"/>
      <c r="E34" s="9" t="s">
        <v>123</v>
      </c>
      <c r="F34" s="9" t="s">
        <v>123</v>
      </c>
      <c r="G34" s="9" t="s">
        <v>123</v>
      </c>
      <c r="H34" s="10" t="s">
        <v>118</v>
      </c>
    </row>
    <row r="35" spans="1:8" ht="16.5" customHeight="1" x14ac:dyDescent="0.3">
      <c r="B35" s="4">
        <f t="array" ref="B35:H35">Days+8+DATE(Calendar3Year,Calendar3MonthOption,1)-WEEKDAY(DATE(Calendar3Year,Calendar3MonthOption,1),WeekdayOption)</f>
        <v>45509</v>
      </c>
      <c r="C35" s="4">
        <v>45510</v>
      </c>
      <c r="D35" s="4">
        <v>45511</v>
      </c>
      <c r="E35" s="4">
        <v>45512</v>
      </c>
      <c r="F35" s="4">
        <v>45513</v>
      </c>
      <c r="G35" s="4">
        <v>45514</v>
      </c>
      <c r="H35" s="5">
        <v>45515</v>
      </c>
    </row>
    <row r="36" spans="1:8" ht="124.2" x14ac:dyDescent="0.3">
      <c r="B36" s="9" t="s">
        <v>13</v>
      </c>
      <c r="C36" s="9" t="s">
        <v>123</v>
      </c>
      <c r="D36" s="9" t="s">
        <v>123</v>
      </c>
      <c r="E36" s="9" t="s">
        <v>14</v>
      </c>
      <c r="F36" s="9" t="s">
        <v>15</v>
      </c>
      <c r="G36" s="9" t="s">
        <v>5</v>
      </c>
      <c r="H36" s="10" t="s">
        <v>118</v>
      </c>
    </row>
    <row r="37" spans="1:8" ht="16.5" customHeight="1" x14ac:dyDescent="0.3">
      <c r="B37" s="4">
        <f t="array" ref="B37:H37">Days+15+DATE(Calendar3Year,Calendar3MonthOption,1)-WEEKDAY(DATE(Calendar3Year,Calendar3MonthOption,1),WeekdayOption)</f>
        <v>45516</v>
      </c>
      <c r="C37" s="4">
        <v>45517</v>
      </c>
      <c r="D37" s="4">
        <v>45518</v>
      </c>
      <c r="E37" s="4">
        <v>45519</v>
      </c>
      <c r="F37" s="4">
        <v>45520</v>
      </c>
      <c r="G37" s="4">
        <v>45521</v>
      </c>
      <c r="H37" s="5">
        <v>45522</v>
      </c>
    </row>
    <row r="38" spans="1:8" ht="234.6" x14ac:dyDescent="0.3">
      <c r="B38" s="9" t="s">
        <v>16</v>
      </c>
      <c r="C38" s="9" t="s">
        <v>17</v>
      </c>
      <c r="D38" s="9" t="s">
        <v>18</v>
      </c>
      <c r="E38" s="9" t="s">
        <v>134</v>
      </c>
      <c r="F38" s="9" t="s">
        <v>5</v>
      </c>
      <c r="G38" s="9" t="s">
        <v>107</v>
      </c>
      <c r="H38" s="10" t="s">
        <v>118</v>
      </c>
    </row>
    <row r="39" spans="1:8" ht="16.5" customHeight="1" x14ac:dyDescent="0.3">
      <c r="B39" s="4">
        <f t="array" ref="B39:H39">Days+22+DATE(Calendar3Year,Calendar3MonthOption,1)-WEEKDAY(DATE(Calendar3Year,Calendar3MonthOption,1),WeekdayOption)</f>
        <v>45523</v>
      </c>
      <c r="C39" s="4">
        <v>45524</v>
      </c>
      <c r="D39" s="4">
        <v>45525</v>
      </c>
      <c r="E39" s="4">
        <v>45526</v>
      </c>
      <c r="F39" s="4">
        <v>45527</v>
      </c>
      <c r="G39" s="4">
        <v>45528</v>
      </c>
      <c r="H39" s="5">
        <v>45529</v>
      </c>
    </row>
    <row r="40" spans="1:8" ht="41.4" x14ac:dyDescent="0.3">
      <c r="B40" s="9" t="s">
        <v>19</v>
      </c>
      <c r="C40" s="9"/>
      <c r="D40" s="9" t="s">
        <v>80</v>
      </c>
      <c r="E40" s="9" t="s">
        <v>123</v>
      </c>
      <c r="F40" s="9" t="s">
        <v>123</v>
      </c>
      <c r="G40" s="9" t="s">
        <v>135</v>
      </c>
      <c r="H40" s="10" t="s">
        <v>118</v>
      </c>
    </row>
    <row r="41" spans="1:8" ht="16.5" customHeight="1" x14ac:dyDescent="0.3">
      <c r="B41" s="4">
        <f t="array" ref="B41:H41">Days+29+DATE(Calendar3Year,Calendar3MonthOption,1)-WEEKDAY(DATE(Calendar3Year,Calendar3MonthOption,1),WeekdayOption)</f>
        <v>45530</v>
      </c>
      <c r="C41" s="4">
        <v>45531</v>
      </c>
      <c r="D41" s="4">
        <v>45532</v>
      </c>
      <c r="E41" s="4">
        <v>45533</v>
      </c>
      <c r="F41" s="4">
        <v>45534</v>
      </c>
      <c r="G41" s="4">
        <v>45535</v>
      </c>
      <c r="H41" s="5">
        <v>45536</v>
      </c>
    </row>
    <row r="42" spans="1:8" ht="124.2" x14ac:dyDescent="0.3">
      <c r="B42" s="9" t="s">
        <v>123</v>
      </c>
      <c r="C42" s="9" t="s">
        <v>20</v>
      </c>
      <c r="D42" s="9" t="s">
        <v>123</v>
      </c>
      <c r="E42" s="9" t="s">
        <v>21</v>
      </c>
      <c r="F42" s="9" t="s">
        <v>123</v>
      </c>
      <c r="G42" s="9" t="s">
        <v>123</v>
      </c>
      <c r="H42" s="11"/>
    </row>
    <row r="43" spans="1:8" ht="22.2" x14ac:dyDescent="0.3">
      <c r="B43" s="4">
        <f t="array" ref="B43:C43">Days+36+DATE(Calendar3Year,Calendar3MonthOption,1)-WEEKDAY(DATE(Calendar3Year,Calendar3MonthOption,1),WeekdayOption)</f>
        <v>45537</v>
      </c>
      <c r="C43" s="4">
        <v>45538</v>
      </c>
      <c r="D43" s="17" t="s">
        <v>0</v>
      </c>
      <c r="E43" s="17"/>
      <c r="F43" s="17"/>
      <c r="G43" s="17"/>
      <c r="H43" s="17"/>
    </row>
    <row r="44" spans="1:8" ht="63.75" customHeight="1" x14ac:dyDescent="0.3">
      <c r="B44" s="9"/>
      <c r="C44" s="9"/>
      <c r="D44" s="15"/>
      <c r="E44" s="15"/>
      <c r="F44" s="15"/>
      <c r="G44" s="15"/>
      <c r="H44" s="15"/>
    </row>
    <row r="45" spans="1:8" ht="54" customHeight="1" x14ac:dyDescent="0.9">
      <c r="A45" s="2"/>
      <c r="B45" s="1">
        <f>YEAR(DATE(Calendar3Year,Calendar3MonthOption+1,1))</f>
        <v>2024</v>
      </c>
      <c r="C45" s="18" t="str">
        <f>TEXT(DATE(Calendar3Year,Calendar3MonthOption+1,1),"mmmm")</f>
        <v>September</v>
      </c>
      <c r="D45" s="18"/>
      <c r="E45" s="18"/>
      <c r="F45" s="8"/>
      <c r="G45" s="8"/>
      <c r="H45" s="2"/>
    </row>
    <row r="46" spans="1:8" ht="14.25" customHeight="1" x14ac:dyDescent="0.3">
      <c r="A46" s="3"/>
      <c r="B46" s="6" t="str">
        <f>UPPER(TEXT(B47,"dddd"))</f>
        <v>MONDAY</v>
      </c>
      <c r="C46" s="7" t="str">
        <f t="shared" ref="C46" si="8">UPPER(TEXT(C47,"dddd"))</f>
        <v>TUESDAY</v>
      </c>
      <c r="D46" s="6" t="str">
        <f t="shared" ref="D46" si="9">UPPER(TEXT(D47,"dddd"))</f>
        <v>WEDNESDAY</v>
      </c>
      <c r="E46" s="7" t="str">
        <f t="shared" ref="E46" si="10">UPPER(TEXT(E47,"dddd"))</f>
        <v>THURSDAY</v>
      </c>
      <c r="F46" s="6" t="str">
        <f t="shared" ref="F46" si="11">UPPER(TEXT(F47,"dddd"))</f>
        <v>FRIDAY</v>
      </c>
      <c r="G46" s="7" t="str">
        <f t="shared" ref="G46" si="12">UPPER(TEXT(G47,"dddd"))</f>
        <v>SATURDAY</v>
      </c>
      <c r="H46" s="6" t="str">
        <f t="shared" ref="H46" si="13">UPPER(TEXT(H47,"dddd"))</f>
        <v>SUNDAY</v>
      </c>
    </row>
    <row r="47" spans="1:8" ht="16.5" customHeight="1" x14ac:dyDescent="0.3">
      <c r="B47" s="4">
        <f t="array" ref="B47:H47">Days+1+DATE(Calendar4Year,Calendar4MonthOption,1)-WEEKDAY(DATE(Calendar4Year,Calendar4MonthOption,1),WeekdayOption)</f>
        <v>45530</v>
      </c>
      <c r="C47" s="4">
        <v>45531</v>
      </c>
      <c r="D47" s="4">
        <v>45532</v>
      </c>
      <c r="E47" s="4">
        <v>45533</v>
      </c>
      <c r="F47" s="4">
        <v>45534</v>
      </c>
      <c r="G47" s="4">
        <v>45535</v>
      </c>
      <c r="H47" s="5">
        <v>45536</v>
      </c>
    </row>
    <row r="48" spans="1:8" x14ac:dyDescent="0.3">
      <c r="B48" s="9"/>
      <c r="C48" s="9"/>
      <c r="D48" s="9"/>
      <c r="E48" s="9"/>
      <c r="F48" s="9"/>
      <c r="G48" s="9"/>
      <c r="H48" s="10" t="s">
        <v>118</v>
      </c>
    </row>
    <row r="49" spans="1:8" ht="16.5" customHeight="1" x14ac:dyDescent="0.3">
      <c r="B49" s="4">
        <f t="array" ref="B49:H49">Days+8+DATE(Calendar4Year,Calendar4MonthOption,1)-WEEKDAY(DATE(Calendar4Year,Calendar4MonthOption,1),WeekdayOption)</f>
        <v>45537</v>
      </c>
      <c r="C49" s="4">
        <v>45538</v>
      </c>
      <c r="D49" s="4">
        <v>45539</v>
      </c>
      <c r="E49" s="4">
        <v>45540</v>
      </c>
      <c r="F49" s="4">
        <v>45541</v>
      </c>
      <c r="G49" s="4">
        <v>45542</v>
      </c>
      <c r="H49" s="5">
        <v>45543</v>
      </c>
    </row>
    <row r="50" spans="1:8" ht="82.8" x14ac:dyDescent="0.3">
      <c r="B50" s="9" t="s">
        <v>123</v>
      </c>
      <c r="C50" s="9" t="s">
        <v>123</v>
      </c>
      <c r="D50" s="9" t="s">
        <v>22</v>
      </c>
      <c r="E50" s="9" t="s">
        <v>108</v>
      </c>
      <c r="F50" s="9" t="s">
        <v>123</v>
      </c>
      <c r="G50" s="9" t="s">
        <v>136</v>
      </c>
      <c r="H50" s="10" t="s">
        <v>118</v>
      </c>
    </row>
    <row r="51" spans="1:8" ht="16.5" customHeight="1" x14ac:dyDescent="0.3">
      <c r="B51" s="4">
        <f t="array" ref="B51:H51">Days+15+DATE(Calendar4Year,Calendar4MonthOption,1)-WEEKDAY(DATE(Calendar4Year,Calendar4MonthOption,1),WeekdayOption)</f>
        <v>45544</v>
      </c>
      <c r="C51" s="4">
        <v>45545</v>
      </c>
      <c r="D51" s="4">
        <v>45546</v>
      </c>
      <c r="E51" s="4">
        <v>45547</v>
      </c>
      <c r="F51" s="4">
        <v>45548</v>
      </c>
      <c r="G51" s="4">
        <v>45549</v>
      </c>
      <c r="H51" s="5">
        <v>45550</v>
      </c>
    </row>
    <row r="52" spans="1:8" ht="110.4" x14ac:dyDescent="0.3">
      <c r="B52" s="9" t="s">
        <v>81</v>
      </c>
      <c r="C52" s="9" t="s">
        <v>123</v>
      </c>
      <c r="D52" s="9" t="s">
        <v>23</v>
      </c>
      <c r="E52" s="9" t="s">
        <v>123</v>
      </c>
      <c r="F52" s="9" t="s">
        <v>123</v>
      </c>
      <c r="G52" s="9" t="s">
        <v>75</v>
      </c>
      <c r="H52" s="10" t="s">
        <v>118</v>
      </c>
    </row>
    <row r="53" spans="1:8" ht="16.5" customHeight="1" x14ac:dyDescent="0.3">
      <c r="B53" s="4">
        <f t="array" ref="B53:H53">Days+22+DATE(Calendar4Year,Calendar4MonthOption,1)-WEEKDAY(DATE(Calendar4Year,Calendar4MonthOption,1),WeekdayOption)</f>
        <v>45551</v>
      </c>
      <c r="C53" s="4">
        <v>45552</v>
      </c>
      <c r="D53" s="4">
        <v>45553</v>
      </c>
      <c r="E53" s="4">
        <v>45554</v>
      </c>
      <c r="F53" s="4">
        <v>45555</v>
      </c>
      <c r="G53" s="4">
        <v>45556</v>
      </c>
      <c r="H53" s="5">
        <v>45557</v>
      </c>
    </row>
    <row r="54" spans="1:8" ht="220.8" x14ac:dyDescent="0.3">
      <c r="B54" s="9" t="s">
        <v>137</v>
      </c>
      <c r="C54" s="9" t="s">
        <v>92</v>
      </c>
      <c r="D54" s="9" t="s">
        <v>24</v>
      </c>
      <c r="E54" s="9" t="s">
        <v>76</v>
      </c>
      <c r="F54" s="9" t="s">
        <v>82</v>
      </c>
      <c r="G54" s="9" t="s">
        <v>138</v>
      </c>
      <c r="H54" s="10" t="s">
        <v>118</v>
      </c>
    </row>
    <row r="55" spans="1:8" ht="16.5" customHeight="1" x14ac:dyDescent="0.3">
      <c r="B55" s="4">
        <f t="array" ref="B55:H55">Days+29+DATE(Calendar4Year,Calendar4MonthOption,1)-WEEKDAY(DATE(Calendar4Year,Calendar4MonthOption,1),WeekdayOption)</f>
        <v>45558</v>
      </c>
      <c r="C55" s="4">
        <v>45559</v>
      </c>
      <c r="D55" s="4">
        <v>45560</v>
      </c>
      <c r="E55" s="4">
        <v>45561</v>
      </c>
      <c r="F55" s="4">
        <v>45562</v>
      </c>
      <c r="G55" s="4">
        <v>45563</v>
      </c>
      <c r="H55" s="5">
        <v>45564</v>
      </c>
    </row>
    <row r="56" spans="1:8" ht="57" customHeight="1" x14ac:dyDescent="0.3">
      <c r="B56" s="9" t="s">
        <v>123</v>
      </c>
      <c r="C56" s="9" t="s">
        <v>93</v>
      </c>
      <c r="D56" s="9" t="s">
        <v>109</v>
      </c>
      <c r="E56" s="9" t="s">
        <v>123</v>
      </c>
      <c r="F56" s="9" t="s">
        <v>25</v>
      </c>
      <c r="G56" s="9" t="s">
        <v>123</v>
      </c>
      <c r="H56" s="11" t="s">
        <v>118</v>
      </c>
    </row>
    <row r="57" spans="1:8" ht="16.5" customHeight="1" x14ac:dyDescent="0.3">
      <c r="B57" s="4">
        <f t="array" ref="B57:C57">Days+36+DATE(Calendar4Year,Calendar4MonthOption,1)-WEEKDAY(DATE(Calendar4Year,Calendar4MonthOption,1),WeekdayOption)</f>
        <v>45565</v>
      </c>
      <c r="C57" s="4">
        <v>45566</v>
      </c>
      <c r="D57" s="16" t="s">
        <v>0</v>
      </c>
      <c r="E57" s="17"/>
      <c r="F57" s="17"/>
      <c r="G57" s="17"/>
      <c r="H57" s="17"/>
    </row>
    <row r="58" spans="1:8" ht="63.75" customHeight="1" x14ac:dyDescent="0.3">
      <c r="B58" s="9"/>
      <c r="C58" s="9"/>
      <c r="D58" s="15"/>
      <c r="E58" s="15"/>
      <c r="F58" s="15"/>
      <c r="G58" s="15"/>
      <c r="H58" s="15"/>
    </row>
    <row r="59" spans="1:8" ht="54" customHeight="1" x14ac:dyDescent="0.9">
      <c r="A59" s="2"/>
      <c r="B59" s="1">
        <f>YEAR(DATE(Calendar4Year,Calendar4MonthOption+1,1))</f>
        <v>2024</v>
      </c>
      <c r="C59" s="18" t="str">
        <f>TEXT(DATE(Calendar4Year,Calendar4MonthOption+1,1),"mmmm")</f>
        <v>October</v>
      </c>
      <c r="D59" s="18"/>
      <c r="E59" s="18"/>
      <c r="F59" s="8"/>
      <c r="G59" s="8"/>
      <c r="H59" s="2"/>
    </row>
    <row r="60" spans="1:8" ht="14.25" customHeight="1" x14ac:dyDescent="0.3">
      <c r="A60" s="3"/>
      <c r="B60" s="6" t="str">
        <f>UPPER(TEXT(B61,"dddd"))</f>
        <v>MONDAY</v>
      </c>
      <c r="C60" s="7" t="str">
        <f t="shared" ref="C60" si="14">UPPER(TEXT(C61,"dddd"))</f>
        <v>TUESDAY</v>
      </c>
      <c r="D60" s="6" t="str">
        <f t="shared" ref="D60" si="15">UPPER(TEXT(D61,"dddd"))</f>
        <v>WEDNESDAY</v>
      </c>
      <c r="E60" s="7" t="str">
        <f t="shared" ref="E60" si="16">UPPER(TEXT(E61,"dddd"))</f>
        <v>THURSDAY</v>
      </c>
      <c r="F60" s="6" t="str">
        <f t="shared" ref="F60" si="17">UPPER(TEXT(F61,"dddd"))</f>
        <v>FRIDAY</v>
      </c>
      <c r="G60" s="7" t="str">
        <f t="shared" ref="G60" si="18">UPPER(TEXT(G61,"dddd"))</f>
        <v>SATURDAY</v>
      </c>
      <c r="H60" s="6" t="str">
        <f t="shared" ref="H60" si="19">UPPER(TEXT(H61,"dddd"))</f>
        <v>SUNDAY</v>
      </c>
    </row>
    <row r="61" spans="1:8" ht="16.5" customHeight="1" x14ac:dyDescent="0.3">
      <c r="B61" s="4">
        <f t="array" ref="B61:H61">Days+1+DATE(Calendar5Year,Calendar5MonthOption,1)-WEEKDAY(DATE(Calendar5Year,Calendar5MonthOption,1),WeekdayOption)</f>
        <v>45565</v>
      </c>
      <c r="C61" s="4">
        <v>45566</v>
      </c>
      <c r="D61" s="4">
        <v>45567</v>
      </c>
      <c r="E61" s="4">
        <v>45568</v>
      </c>
      <c r="F61" s="4">
        <v>45569</v>
      </c>
      <c r="G61" s="4">
        <v>45570</v>
      </c>
      <c r="H61" s="5">
        <v>45571</v>
      </c>
    </row>
    <row r="62" spans="1:8" ht="138" x14ac:dyDescent="0.3">
      <c r="B62" s="9" t="s">
        <v>26</v>
      </c>
      <c r="C62" s="9" t="s">
        <v>90</v>
      </c>
      <c r="D62" s="9" t="s">
        <v>123</v>
      </c>
      <c r="E62" s="9" t="s">
        <v>139</v>
      </c>
      <c r="F62" s="9" t="s">
        <v>123</v>
      </c>
      <c r="G62" s="9" t="s">
        <v>27</v>
      </c>
      <c r="H62" s="10" t="s">
        <v>110</v>
      </c>
    </row>
    <row r="63" spans="1:8" ht="16.5" customHeight="1" x14ac:dyDescent="0.3">
      <c r="B63" s="4">
        <f t="array" ref="B63:H63">Days+8+DATE(Calendar5Year,Calendar5MonthOption,1)-WEEKDAY(DATE(Calendar5Year,Calendar5MonthOption,1),WeekdayOption)</f>
        <v>45572</v>
      </c>
      <c r="C63" s="4">
        <v>45573</v>
      </c>
      <c r="D63" s="4">
        <v>45574</v>
      </c>
      <c r="E63" s="4">
        <v>45575</v>
      </c>
      <c r="F63" s="4">
        <v>45576</v>
      </c>
      <c r="G63" s="4">
        <v>45577</v>
      </c>
      <c r="H63" s="5">
        <v>45578</v>
      </c>
    </row>
    <row r="64" spans="1:8" ht="165.6" x14ac:dyDescent="0.3">
      <c r="B64" s="9" t="s">
        <v>29</v>
      </c>
      <c r="C64" s="9" t="s">
        <v>28</v>
      </c>
      <c r="D64" s="9" t="s">
        <v>123</v>
      </c>
      <c r="E64" s="9" t="s">
        <v>140</v>
      </c>
      <c r="F64" s="9" t="s">
        <v>123</v>
      </c>
      <c r="G64" s="9" t="s">
        <v>123</v>
      </c>
      <c r="H64" s="10" t="s">
        <v>118</v>
      </c>
    </row>
    <row r="65" spans="1:8" ht="16.5" customHeight="1" x14ac:dyDescent="0.3">
      <c r="B65" s="4">
        <f t="array" ref="B65:H65">Days+15+DATE(Calendar5Year,Calendar5MonthOption,1)-WEEKDAY(DATE(Calendar5Year,Calendar5MonthOption,1),WeekdayOption)</f>
        <v>45579</v>
      </c>
      <c r="C65" s="4">
        <v>45580</v>
      </c>
      <c r="D65" s="4">
        <v>45581</v>
      </c>
      <c r="E65" s="4">
        <v>45582</v>
      </c>
      <c r="F65" s="4">
        <v>45583</v>
      </c>
      <c r="G65" s="4">
        <v>45584</v>
      </c>
      <c r="H65" s="5">
        <v>45585</v>
      </c>
    </row>
    <row r="66" spans="1:8" ht="55.2" x14ac:dyDescent="0.3">
      <c r="B66" s="9" t="s">
        <v>141</v>
      </c>
      <c r="C66" s="9" t="s">
        <v>30</v>
      </c>
      <c r="D66" s="9" t="s">
        <v>123</v>
      </c>
      <c r="E66" s="9" t="s">
        <v>31</v>
      </c>
      <c r="F66" s="9" t="s">
        <v>123</v>
      </c>
      <c r="G66" s="9" t="s">
        <v>32</v>
      </c>
      <c r="H66" s="10" t="s">
        <v>118</v>
      </c>
    </row>
    <row r="67" spans="1:8" ht="16.5" customHeight="1" x14ac:dyDescent="0.3">
      <c r="B67" s="4">
        <f t="array" ref="B67:H67">Days+22+DATE(Calendar5Year,Calendar5MonthOption,1)-WEEKDAY(DATE(Calendar5Year,Calendar5MonthOption,1),WeekdayOption)</f>
        <v>45586</v>
      </c>
      <c r="C67" s="4">
        <v>45587</v>
      </c>
      <c r="D67" s="4">
        <v>45588</v>
      </c>
      <c r="E67" s="4">
        <v>45589</v>
      </c>
      <c r="F67" s="4">
        <v>45590</v>
      </c>
      <c r="G67" s="4">
        <v>45591</v>
      </c>
      <c r="H67" s="5">
        <v>45592</v>
      </c>
    </row>
    <row r="68" spans="1:8" ht="96.6" x14ac:dyDescent="0.3">
      <c r="B68" s="9" t="s">
        <v>123</v>
      </c>
      <c r="C68" s="9" t="s">
        <v>123</v>
      </c>
      <c r="D68" s="9" t="s">
        <v>33</v>
      </c>
      <c r="E68" s="9" t="s">
        <v>142</v>
      </c>
      <c r="F68" s="9" t="s">
        <v>143</v>
      </c>
      <c r="G68" s="9" t="s">
        <v>94</v>
      </c>
      <c r="H68" s="10" t="s">
        <v>118</v>
      </c>
    </row>
    <row r="69" spans="1:8" ht="16.5" customHeight="1" x14ac:dyDescent="0.3">
      <c r="B69" s="4">
        <f t="array" ref="B69:H69">Days+29+DATE(Calendar5Year,Calendar5MonthOption,1)-WEEKDAY(DATE(Calendar5Year,Calendar5MonthOption,1),WeekdayOption)</f>
        <v>45593</v>
      </c>
      <c r="C69" s="4">
        <v>45594</v>
      </c>
      <c r="D69" s="4">
        <v>45595</v>
      </c>
      <c r="E69" s="4">
        <v>45596</v>
      </c>
      <c r="F69" s="4">
        <v>45597</v>
      </c>
      <c r="G69" s="4">
        <v>45598</v>
      </c>
      <c r="H69" s="5">
        <v>45599</v>
      </c>
    </row>
    <row r="70" spans="1:8" ht="69" x14ac:dyDescent="0.3">
      <c r="B70" s="9" t="s">
        <v>34</v>
      </c>
      <c r="C70" s="9" t="s">
        <v>89</v>
      </c>
      <c r="D70" s="9" t="s">
        <v>123</v>
      </c>
      <c r="E70" s="9" t="s">
        <v>123</v>
      </c>
      <c r="F70" s="9"/>
      <c r="G70" s="9"/>
      <c r="H70" s="11"/>
    </row>
    <row r="71" spans="1:8" ht="16.5" customHeight="1" x14ac:dyDescent="0.3">
      <c r="B71" s="4">
        <f t="array" ref="B71:C71">Days+36+DATE(Calendar5Year,Calendar5MonthOption,1)-WEEKDAY(DATE(Calendar5Year,Calendar5MonthOption,1),WeekdayOption)</f>
        <v>45600</v>
      </c>
      <c r="C71" s="4">
        <v>45601</v>
      </c>
      <c r="D71" s="16" t="s">
        <v>0</v>
      </c>
      <c r="E71" s="17"/>
      <c r="F71" s="17"/>
      <c r="G71" s="17"/>
      <c r="H71" s="17"/>
    </row>
    <row r="72" spans="1:8" ht="63.75" customHeight="1" x14ac:dyDescent="0.3">
      <c r="B72" s="9"/>
      <c r="C72" s="9"/>
      <c r="D72" s="15"/>
      <c r="E72" s="15"/>
      <c r="F72" s="15"/>
      <c r="G72" s="15"/>
      <c r="H72" s="15"/>
    </row>
    <row r="73" spans="1:8" ht="54" customHeight="1" x14ac:dyDescent="0.9">
      <c r="A73" s="2"/>
      <c r="B73" s="1">
        <f>YEAR(DATE(Calendar5Year,Calendar5MonthOption+1,1))</f>
        <v>2024</v>
      </c>
      <c r="C73" s="18" t="str">
        <f>TEXT(DATE(Calendar5Year,Calendar5MonthOption+1,1),"mmmm")</f>
        <v>November</v>
      </c>
      <c r="D73" s="18"/>
      <c r="E73" s="18"/>
      <c r="F73" s="8"/>
      <c r="G73" s="8"/>
      <c r="H73" s="2"/>
    </row>
    <row r="74" spans="1:8" ht="14.25" customHeight="1" x14ac:dyDescent="0.3">
      <c r="A74" s="3"/>
      <c r="B74" s="6" t="str">
        <f>UPPER(TEXT(B75,"dddd"))</f>
        <v>MONDAY</v>
      </c>
      <c r="C74" s="7" t="str">
        <f t="shared" ref="C74" si="20">UPPER(TEXT(C75,"dddd"))</f>
        <v>TUESDAY</v>
      </c>
      <c r="D74" s="6" t="str">
        <f t="shared" ref="D74" si="21">UPPER(TEXT(D75,"dddd"))</f>
        <v>WEDNESDAY</v>
      </c>
      <c r="E74" s="7" t="str">
        <f t="shared" ref="E74" si="22">UPPER(TEXT(E75,"dddd"))</f>
        <v>THURSDAY</v>
      </c>
      <c r="F74" s="6" t="str">
        <f t="shared" ref="F74" si="23">UPPER(TEXT(F75,"dddd"))</f>
        <v>FRIDAY</v>
      </c>
      <c r="G74" s="7" t="str">
        <f t="shared" ref="G74" si="24">UPPER(TEXT(G75,"dddd"))</f>
        <v>SATURDAY</v>
      </c>
      <c r="H74" s="6" t="str">
        <f t="shared" ref="H74" si="25">UPPER(TEXT(H75,"dddd"))</f>
        <v>SUNDAY</v>
      </c>
    </row>
    <row r="75" spans="1:8" ht="16.5" customHeight="1" x14ac:dyDescent="0.3">
      <c r="B75" s="4">
        <f t="array" ref="B75:H75">Days+1+DATE(Calendar6Year,Calendar6MonthOption,1)-WEEKDAY(DATE(Calendar6Year,Calendar6MonthOption,1),WeekdayOption)</f>
        <v>45593</v>
      </c>
      <c r="C75" s="4">
        <v>45594</v>
      </c>
      <c r="D75" s="4">
        <v>45595</v>
      </c>
      <c r="E75" s="4">
        <v>45596</v>
      </c>
      <c r="F75" s="4">
        <v>45597</v>
      </c>
      <c r="G75" s="4">
        <v>45598</v>
      </c>
      <c r="H75" s="5">
        <v>45599</v>
      </c>
    </row>
    <row r="76" spans="1:8" ht="69" x14ac:dyDescent="0.3">
      <c r="B76" s="9"/>
      <c r="C76" s="9"/>
      <c r="D76" s="9"/>
      <c r="E76" s="9"/>
      <c r="F76" s="9" t="s">
        <v>144</v>
      </c>
      <c r="G76" s="9" t="s">
        <v>145</v>
      </c>
      <c r="H76" s="10" t="s">
        <v>118</v>
      </c>
    </row>
    <row r="77" spans="1:8" ht="16.5" customHeight="1" x14ac:dyDescent="0.3">
      <c r="B77" s="4">
        <f t="array" ref="B77:H77">Days+8+DATE(Calendar6Year,Calendar6MonthOption,1)-WEEKDAY(DATE(Calendar6Year,Calendar6MonthOption,1),WeekdayOption)</f>
        <v>45600</v>
      </c>
      <c r="C77" s="4">
        <v>45601</v>
      </c>
      <c r="D77" s="4">
        <v>45602</v>
      </c>
      <c r="E77" s="4">
        <v>45603</v>
      </c>
      <c r="F77" s="4">
        <v>45604</v>
      </c>
      <c r="G77" s="4">
        <v>45605</v>
      </c>
      <c r="H77" s="5">
        <v>45606</v>
      </c>
    </row>
    <row r="78" spans="1:8" ht="96.6" x14ac:dyDescent="0.3">
      <c r="B78" s="9"/>
      <c r="C78" s="9" t="s">
        <v>83</v>
      </c>
      <c r="D78" s="9"/>
      <c r="E78" s="9" t="s">
        <v>35</v>
      </c>
      <c r="F78" s="9" t="s">
        <v>123</v>
      </c>
      <c r="G78" s="9" t="s">
        <v>123</v>
      </c>
      <c r="H78" s="10" t="s">
        <v>118</v>
      </c>
    </row>
    <row r="79" spans="1:8" ht="16.5" customHeight="1" x14ac:dyDescent="0.3">
      <c r="B79" s="4">
        <f t="array" ref="B79:H79">Days+15+DATE(Calendar6Year,Calendar6MonthOption,1)-WEEKDAY(DATE(Calendar6Year,Calendar6MonthOption,1),WeekdayOption)</f>
        <v>45607</v>
      </c>
      <c r="C79" s="4">
        <v>45608</v>
      </c>
      <c r="D79" s="4">
        <v>45609</v>
      </c>
      <c r="E79" s="4">
        <v>45610</v>
      </c>
      <c r="F79" s="4">
        <v>45611</v>
      </c>
      <c r="G79" s="4">
        <v>45612</v>
      </c>
      <c r="H79" s="5">
        <v>45613</v>
      </c>
    </row>
    <row r="80" spans="1:8" ht="110.4" x14ac:dyDescent="0.3">
      <c r="B80" s="9" t="s">
        <v>123</v>
      </c>
      <c r="C80" s="9" t="s">
        <v>36</v>
      </c>
      <c r="D80" s="9" t="s">
        <v>123</v>
      </c>
      <c r="E80" s="9" t="s">
        <v>146</v>
      </c>
      <c r="F80" s="9" t="s">
        <v>123</v>
      </c>
      <c r="G80" s="9" t="s">
        <v>111</v>
      </c>
      <c r="H80" s="10" t="s">
        <v>118</v>
      </c>
    </row>
    <row r="81" spans="1:8" ht="16.5" customHeight="1" x14ac:dyDescent="0.3">
      <c r="B81" s="4">
        <f t="array" ref="B81:H81">Days+22+DATE(Calendar6Year,Calendar6MonthOption,1)-WEEKDAY(DATE(Calendar6Year,Calendar6MonthOption,1),WeekdayOption)</f>
        <v>45614</v>
      </c>
      <c r="C81" s="4">
        <v>45615</v>
      </c>
      <c r="D81" s="4">
        <v>45616</v>
      </c>
      <c r="E81" s="4">
        <v>45617</v>
      </c>
      <c r="F81" s="4">
        <v>45618</v>
      </c>
      <c r="G81" s="4">
        <v>45619</v>
      </c>
      <c r="H81" s="5">
        <v>45620</v>
      </c>
    </row>
    <row r="82" spans="1:8" ht="55.2" x14ac:dyDescent="0.3">
      <c r="B82" s="9" t="s">
        <v>147</v>
      </c>
      <c r="C82" s="9" t="s">
        <v>37</v>
      </c>
      <c r="D82" s="9" t="s">
        <v>123</v>
      </c>
      <c r="E82" s="9" t="s">
        <v>38</v>
      </c>
      <c r="F82" s="9" t="s">
        <v>39</v>
      </c>
      <c r="G82" s="9" t="s">
        <v>123</v>
      </c>
      <c r="H82" s="10" t="s">
        <v>118</v>
      </c>
    </row>
    <row r="83" spans="1:8" ht="16.5" customHeight="1" x14ac:dyDescent="0.3">
      <c r="B83" s="4">
        <f t="array" ref="B83:H83">Days+29+DATE(Calendar6Year,Calendar6MonthOption,1)-WEEKDAY(DATE(Calendar6Year,Calendar6MonthOption,1),WeekdayOption)</f>
        <v>45621</v>
      </c>
      <c r="C83" s="4">
        <v>45622</v>
      </c>
      <c r="D83" s="4">
        <v>45623</v>
      </c>
      <c r="E83" s="4">
        <v>45624</v>
      </c>
      <c r="F83" s="4">
        <v>45625</v>
      </c>
      <c r="G83" s="4">
        <v>45626</v>
      </c>
      <c r="H83" s="5">
        <v>45627</v>
      </c>
    </row>
    <row r="84" spans="1:8" ht="82.8" x14ac:dyDescent="0.3">
      <c r="B84" s="9" t="s">
        <v>123</v>
      </c>
      <c r="C84" s="9" t="s">
        <v>148</v>
      </c>
      <c r="D84" s="9" t="s">
        <v>123</v>
      </c>
      <c r="E84" s="9" t="s">
        <v>123</v>
      </c>
      <c r="F84" s="9" t="s">
        <v>40</v>
      </c>
      <c r="G84" s="9" t="s">
        <v>123</v>
      </c>
      <c r="H84" s="11"/>
    </row>
    <row r="85" spans="1:8" ht="16.5" customHeight="1" x14ac:dyDescent="0.3">
      <c r="B85" s="4">
        <f t="array" ref="B85:C85">Days+36+DATE(Calendar6Year,Calendar6MonthOption,1)-WEEKDAY(DATE(Calendar6Year,Calendar6MonthOption,1),WeekdayOption)</f>
        <v>45628</v>
      </c>
      <c r="C85" s="4">
        <v>45629</v>
      </c>
      <c r="D85" s="16" t="s">
        <v>0</v>
      </c>
      <c r="E85" s="17"/>
      <c r="F85" s="17"/>
      <c r="G85" s="17"/>
      <c r="H85" s="17"/>
    </row>
    <row r="86" spans="1:8" ht="63.75" customHeight="1" x14ac:dyDescent="0.3">
      <c r="B86" s="9"/>
      <c r="C86" s="9"/>
      <c r="D86" s="15"/>
      <c r="E86" s="15"/>
      <c r="F86" s="15"/>
      <c r="G86" s="15"/>
      <c r="H86" s="15"/>
    </row>
    <row r="87" spans="1:8" ht="54" customHeight="1" x14ac:dyDescent="0.9">
      <c r="A87" s="2"/>
      <c r="B87" s="1">
        <f>YEAR(DATE(Calendar6Year,Calendar6MonthOption+1,1))</f>
        <v>2024</v>
      </c>
      <c r="C87" s="18" t="str">
        <f>TEXT(DATE(Calendar6Year,Calendar6MonthOption+1,1),"mmmm")</f>
        <v>December</v>
      </c>
      <c r="D87" s="18"/>
      <c r="E87" s="18"/>
      <c r="F87" s="8"/>
      <c r="G87" s="8"/>
      <c r="H87" s="2"/>
    </row>
    <row r="88" spans="1:8" ht="14.25" customHeight="1" x14ac:dyDescent="0.3">
      <c r="A88" s="3"/>
      <c r="B88" s="6" t="str">
        <f>UPPER(TEXT(B89,"dddd"))</f>
        <v>MONDAY</v>
      </c>
      <c r="C88" s="7" t="str">
        <f t="shared" ref="C88" si="26">UPPER(TEXT(C89,"dddd"))</f>
        <v>TUESDAY</v>
      </c>
      <c r="D88" s="6" t="str">
        <f t="shared" ref="D88" si="27">UPPER(TEXT(D89,"dddd"))</f>
        <v>WEDNESDAY</v>
      </c>
      <c r="E88" s="7" t="str">
        <f t="shared" ref="E88" si="28">UPPER(TEXT(E89,"dddd"))</f>
        <v>THURSDAY</v>
      </c>
      <c r="F88" s="6" t="str">
        <f t="shared" ref="F88" si="29">UPPER(TEXT(F89,"dddd"))</f>
        <v>FRIDAY</v>
      </c>
      <c r="G88" s="7" t="str">
        <f t="shared" ref="G88" si="30">UPPER(TEXT(G89,"dddd"))</f>
        <v>SATURDAY</v>
      </c>
      <c r="H88" s="6" t="str">
        <f t="shared" ref="H88" si="31">UPPER(TEXT(H89,"dddd"))</f>
        <v>SUNDAY</v>
      </c>
    </row>
    <row r="89" spans="1:8" ht="16.5" customHeight="1" x14ac:dyDescent="0.3">
      <c r="B89" s="4">
        <f t="array" ref="B89:H89">Days+1+DATE(Calendar7Year,Calendar7MonthOption,1)-WEEKDAY(DATE(Calendar7Year,Calendar7MonthOption,1),WeekdayOption)</f>
        <v>45621</v>
      </c>
      <c r="C89" s="4">
        <v>45622</v>
      </c>
      <c r="D89" s="4">
        <v>45623</v>
      </c>
      <c r="E89" s="4">
        <v>45624</v>
      </c>
      <c r="F89" s="4">
        <v>45625</v>
      </c>
      <c r="G89" s="4">
        <v>45626</v>
      </c>
      <c r="H89" s="5">
        <v>45627</v>
      </c>
    </row>
    <row r="90" spans="1:8" ht="41.4" x14ac:dyDescent="0.3">
      <c r="B90" s="9"/>
      <c r="C90" s="9"/>
      <c r="D90" s="9"/>
      <c r="E90" s="9"/>
      <c r="F90" s="9"/>
      <c r="G90" s="9"/>
      <c r="H90" s="10" t="s">
        <v>149</v>
      </c>
    </row>
    <row r="91" spans="1:8" ht="16.5" customHeight="1" x14ac:dyDescent="0.3">
      <c r="B91" s="4">
        <f t="array" ref="B91:H91">Days+8+DATE(Calendar7Year,Calendar7MonthOption,1)-WEEKDAY(DATE(Calendar7Year,Calendar7MonthOption,1),WeekdayOption)</f>
        <v>45628</v>
      </c>
      <c r="C91" s="4">
        <v>45629</v>
      </c>
      <c r="D91" s="4">
        <v>45630</v>
      </c>
      <c r="E91" s="4">
        <v>45631</v>
      </c>
      <c r="F91" s="4">
        <v>45632</v>
      </c>
      <c r="G91" s="4">
        <v>45633</v>
      </c>
      <c r="H91" s="5">
        <v>45634</v>
      </c>
    </row>
    <row r="92" spans="1:8" ht="69" x14ac:dyDescent="0.3">
      <c r="B92" s="9" t="s">
        <v>123</v>
      </c>
      <c r="C92" s="9" t="s">
        <v>123</v>
      </c>
      <c r="D92" s="9" t="s">
        <v>41</v>
      </c>
      <c r="E92" s="9" t="s">
        <v>123</v>
      </c>
      <c r="F92" s="9" t="s">
        <v>123</v>
      </c>
      <c r="G92" s="9" t="s">
        <v>123</v>
      </c>
      <c r="H92" s="10" t="s">
        <v>118</v>
      </c>
    </row>
    <row r="93" spans="1:8" ht="16.5" customHeight="1" x14ac:dyDescent="0.3">
      <c r="B93" s="4">
        <f t="array" ref="B93:H93">Days+15+DATE(Calendar7Year,Calendar7MonthOption,1)-WEEKDAY(DATE(Calendar7Year,Calendar7MonthOption,1),WeekdayOption)</f>
        <v>45635</v>
      </c>
      <c r="C93" s="4">
        <v>45636</v>
      </c>
      <c r="D93" s="4">
        <v>45637</v>
      </c>
      <c r="E93" s="4">
        <v>45638</v>
      </c>
      <c r="F93" s="4">
        <v>45639</v>
      </c>
      <c r="G93" s="4">
        <v>45640</v>
      </c>
      <c r="H93" s="5">
        <v>45641</v>
      </c>
    </row>
    <row r="94" spans="1:8" ht="96.6" x14ac:dyDescent="0.3">
      <c r="B94" s="9" t="s">
        <v>123</v>
      </c>
      <c r="C94" s="9" t="s">
        <v>123</v>
      </c>
      <c r="D94" s="9" t="s">
        <v>123</v>
      </c>
      <c r="E94" s="9" t="s">
        <v>95</v>
      </c>
      <c r="F94" s="9" t="s">
        <v>123</v>
      </c>
      <c r="G94" s="9" t="s">
        <v>123</v>
      </c>
      <c r="H94" s="10" t="s">
        <v>118</v>
      </c>
    </row>
    <row r="95" spans="1:8" ht="16.5" customHeight="1" x14ac:dyDescent="0.3">
      <c r="B95" s="4">
        <f t="array" ref="B95:H95">Days+22+DATE(Calendar7Year,Calendar7MonthOption,1)-WEEKDAY(DATE(Calendar7Year,Calendar7MonthOption,1),WeekdayOption)</f>
        <v>45642</v>
      </c>
      <c r="C95" s="4">
        <v>45643</v>
      </c>
      <c r="D95" s="4">
        <v>45644</v>
      </c>
      <c r="E95" s="4">
        <v>45645</v>
      </c>
      <c r="F95" s="4">
        <v>45646</v>
      </c>
      <c r="G95" s="4">
        <v>45647</v>
      </c>
      <c r="H95" s="5">
        <v>45648</v>
      </c>
    </row>
    <row r="96" spans="1:8" ht="165.6" x14ac:dyDescent="0.3">
      <c r="B96" s="9" t="s">
        <v>123</v>
      </c>
      <c r="C96" s="9" t="s">
        <v>123</v>
      </c>
      <c r="D96" s="9" t="s">
        <v>84</v>
      </c>
      <c r="E96" s="9" t="s">
        <v>123</v>
      </c>
      <c r="F96" s="9" t="s">
        <v>123</v>
      </c>
      <c r="G96" s="9" t="s">
        <v>123</v>
      </c>
      <c r="H96" s="10" t="s">
        <v>118</v>
      </c>
    </row>
    <row r="97" spans="1:8" ht="16.5" customHeight="1" x14ac:dyDescent="0.3">
      <c r="B97" s="4">
        <f t="array" ref="B97:H97">Days+29+DATE(Calendar7Year,Calendar7MonthOption,1)-WEEKDAY(DATE(Calendar7Year,Calendar7MonthOption,1),WeekdayOption)</f>
        <v>45649</v>
      </c>
      <c r="C97" s="4">
        <v>45650</v>
      </c>
      <c r="D97" s="4">
        <v>45651</v>
      </c>
      <c r="E97" s="4">
        <v>45652</v>
      </c>
      <c r="F97" s="4">
        <v>45653</v>
      </c>
      <c r="G97" s="4">
        <v>45654</v>
      </c>
      <c r="H97" s="5">
        <v>45655</v>
      </c>
    </row>
    <row r="98" spans="1:8" ht="55.2" x14ac:dyDescent="0.3">
      <c r="B98" s="9" t="s">
        <v>123</v>
      </c>
      <c r="C98" s="9" t="s">
        <v>123</v>
      </c>
      <c r="D98" s="9" t="s">
        <v>123</v>
      </c>
      <c r="E98" s="9" t="s">
        <v>85</v>
      </c>
      <c r="F98" s="9" t="s">
        <v>150</v>
      </c>
      <c r="G98" s="9" t="s">
        <v>128</v>
      </c>
      <c r="H98" s="11" t="s">
        <v>118</v>
      </c>
    </row>
    <row r="99" spans="1:8" ht="16.5" customHeight="1" x14ac:dyDescent="0.3">
      <c r="B99" s="4">
        <f t="array" ref="B99:C99">Days+36+DATE(Calendar7Year,Calendar7MonthOption,1)-WEEKDAY(DATE(Calendar7Year,Calendar7MonthOption,1),WeekdayOption)</f>
        <v>45656</v>
      </c>
      <c r="C99" s="4">
        <v>45657</v>
      </c>
      <c r="D99" s="16" t="s">
        <v>0</v>
      </c>
      <c r="E99" s="17"/>
      <c r="F99" s="17"/>
      <c r="G99" s="17"/>
      <c r="H99" s="17"/>
    </row>
    <row r="100" spans="1:8" ht="63.75" customHeight="1" x14ac:dyDescent="0.3">
      <c r="B100" s="9" t="s">
        <v>123</v>
      </c>
      <c r="C100" s="9" t="s">
        <v>123</v>
      </c>
      <c r="D100" s="15"/>
      <c r="E100" s="15"/>
      <c r="F100" s="15"/>
      <c r="G100" s="15"/>
      <c r="H100" s="15"/>
    </row>
    <row r="101" spans="1:8" ht="54" customHeight="1" x14ac:dyDescent="0.9">
      <c r="A101" s="2"/>
      <c r="B101" s="1">
        <f>YEAR(DATE(Calendar7Year,Calendar7MonthOption+1,1))</f>
        <v>2025</v>
      </c>
      <c r="C101" s="18" t="str">
        <f>TEXT(DATE(Calendar7Year,Calendar7MonthOption+1,1),"mmmm")</f>
        <v>January</v>
      </c>
      <c r="D101" s="18"/>
      <c r="E101" s="18"/>
      <c r="F101" s="8"/>
      <c r="G101" s="8"/>
      <c r="H101" s="2"/>
    </row>
    <row r="102" spans="1:8" ht="14.25" customHeight="1" x14ac:dyDescent="0.3">
      <c r="A102" s="3"/>
      <c r="B102" s="6" t="str">
        <f>UPPER(TEXT(B103,"dddd"))</f>
        <v>MONDAY</v>
      </c>
      <c r="C102" s="7" t="str">
        <f t="shared" ref="C102" si="32">UPPER(TEXT(C103,"dddd"))</f>
        <v>TUESDAY</v>
      </c>
      <c r="D102" s="6" t="str">
        <f t="shared" ref="D102" si="33">UPPER(TEXT(D103,"dddd"))</f>
        <v>WEDNESDAY</v>
      </c>
      <c r="E102" s="7" t="str">
        <f t="shared" ref="E102" si="34">UPPER(TEXT(E103,"dddd"))</f>
        <v>THURSDAY</v>
      </c>
      <c r="F102" s="6" t="str">
        <f t="shared" ref="F102" si="35">UPPER(TEXT(F103,"dddd"))</f>
        <v>FRIDAY</v>
      </c>
      <c r="G102" s="7" t="str">
        <f t="shared" ref="G102" si="36">UPPER(TEXT(G103,"dddd"))</f>
        <v>SATURDAY</v>
      </c>
      <c r="H102" s="6" t="str">
        <f t="shared" ref="H102" si="37">UPPER(TEXT(H103,"dddd"))</f>
        <v>SUNDAY</v>
      </c>
    </row>
    <row r="103" spans="1:8" ht="16.5" customHeight="1" x14ac:dyDescent="0.3">
      <c r="B103" s="4">
        <f t="array" ref="B103:H103">Days+1+DATE(Calendar8Year,Calendar8MonthOption,1)-WEEKDAY(DATE(Calendar8Year,Calendar8MonthOption,1),WeekdayOption)</f>
        <v>45656</v>
      </c>
      <c r="C103" s="4">
        <v>45657</v>
      </c>
      <c r="D103" s="4">
        <v>45658</v>
      </c>
      <c r="E103" s="4">
        <v>45659</v>
      </c>
      <c r="F103" s="4">
        <v>45660</v>
      </c>
      <c r="G103" s="4">
        <v>45661</v>
      </c>
      <c r="H103" s="5">
        <v>45662</v>
      </c>
    </row>
    <row r="104" spans="1:8" ht="55.2" x14ac:dyDescent="0.3">
      <c r="B104" s="9"/>
      <c r="C104" s="9"/>
      <c r="D104" s="9"/>
      <c r="E104" s="9"/>
      <c r="F104" s="9" t="s">
        <v>44</v>
      </c>
      <c r="G104" s="9"/>
      <c r="H104" s="10" t="s">
        <v>118</v>
      </c>
    </row>
    <row r="105" spans="1:8" ht="16.5" customHeight="1" x14ac:dyDescent="0.3">
      <c r="B105" s="4">
        <f t="array" ref="B105:H105">Days+8+DATE(Calendar8Year,Calendar8MonthOption,1)-WEEKDAY(DATE(Calendar8Year,Calendar8MonthOption,1),WeekdayOption)</f>
        <v>45663</v>
      </c>
      <c r="C105" s="4">
        <v>45664</v>
      </c>
      <c r="D105" s="4">
        <v>45665</v>
      </c>
      <c r="E105" s="4">
        <v>45666</v>
      </c>
      <c r="F105" s="4">
        <v>45667</v>
      </c>
      <c r="G105" s="4">
        <v>45668</v>
      </c>
      <c r="H105" s="5">
        <v>45669</v>
      </c>
    </row>
    <row r="106" spans="1:8" ht="27.6" x14ac:dyDescent="0.3">
      <c r="B106" s="9" t="s">
        <v>128</v>
      </c>
      <c r="C106" s="9" t="s">
        <v>128</v>
      </c>
      <c r="D106" s="9" t="s">
        <v>128</v>
      </c>
      <c r="E106" s="9" t="s">
        <v>128</v>
      </c>
      <c r="F106" s="9" t="s">
        <v>128</v>
      </c>
      <c r="G106" s="9" t="s">
        <v>129</v>
      </c>
      <c r="H106" s="10" t="s">
        <v>118</v>
      </c>
    </row>
    <row r="107" spans="1:8" ht="16.5" customHeight="1" x14ac:dyDescent="0.3">
      <c r="B107" s="4">
        <f t="array" ref="B107:H107">Days+15+DATE(Calendar8Year,Calendar8MonthOption,1)-WEEKDAY(DATE(Calendar8Year,Calendar8MonthOption,1),WeekdayOption)</f>
        <v>45670</v>
      </c>
      <c r="C107" s="4">
        <v>45671</v>
      </c>
      <c r="D107" s="4">
        <v>45672</v>
      </c>
      <c r="E107" s="4">
        <v>45673</v>
      </c>
      <c r="F107" s="4">
        <v>45674</v>
      </c>
      <c r="G107" s="4">
        <v>45675</v>
      </c>
      <c r="H107" s="5">
        <v>45676</v>
      </c>
    </row>
    <row r="108" spans="1:8" ht="55.2" x14ac:dyDescent="0.3">
      <c r="B108" s="9" t="s">
        <v>96</v>
      </c>
      <c r="C108" s="9" t="s">
        <v>123</v>
      </c>
      <c r="D108" s="9" t="s">
        <v>42</v>
      </c>
      <c r="E108" s="9" t="s">
        <v>43</v>
      </c>
      <c r="F108" s="9" t="s">
        <v>123</v>
      </c>
      <c r="G108" s="9" t="s">
        <v>123</v>
      </c>
      <c r="H108" s="10" t="s">
        <v>118</v>
      </c>
    </row>
    <row r="109" spans="1:8" ht="16.5" customHeight="1" x14ac:dyDescent="0.3">
      <c r="B109" s="4">
        <f t="array" ref="B109:H109">Days+22+DATE(Calendar8Year,Calendar8MonthOption,1)-WEEKDAY(DATE(Calendar8Year,Calendar8MonthOption,1),WeekdayOption)</f>
        <v>45677</v>
      </c>
      <c r="C109" s="4">
        <v>45678</v>
      </c>
      <c r="D109" s="4">
        <v>45679</v>
      </c>
      <c r="E109" s="4">
        <v>45680</v>
      </c>
      <c r="F109" s="4">
        <v>45681</v>
      </c>
      <c r="G109" s="4">
        <v>45682</v>
      </c>
      <c r="H109" s="5">
        <v>45683</v>
      </c>
    </row>
    <row r="110" spans="1:8" ht="82.8" x14ac:dyDescent="0.3">
      <c r="B110" s="9" t="s">
        <v>123</v>
      </c>
      <c r="C110" s="9" t="s">
        <v>45</v>
      </c>
      <c r="D110" s="9" t="s">
        <v>46</v>
      </c>
      <c r="E110" s="9" t="s">
        <v>123</v>
      </c>
      <c r="F110" s="9" t="s">
        <v>151</v>
      </c>
      <c r="G110" s="9" t="s">
        <v>47</v>
      </c>
      <c r="H110" s="10" t="s">
        <v>112</v>
      </c>
    </row>
    <row r="111" spans="1:8" ht="22.2" x14ac:dyDescent="0.3">
      <c r="B111" s="4">
        <f t="array" ref="B111:H111">Days+29+DATE(Calendar8Year,Calendar8MonthOption,1)-WEEKDAY(DATE(Calendar8Year,Calendar8MonthOption,1),WeekdayOption)</f>
        <v>45684</v>
      </c>
      <c r="C111" s="4">
        <v>45685</v>
      </c>
      <c r="D111" s="4">
        <v>45686</v>
      </c>
      <c r="E111" s="4">
        <v>45687</v>
      </c>
      <c r="F111" s="4">
        <v>45688</v>
      </c>
      <c r="G111" s="4">
        <v>45689</v>
      </c>
      <c r="H111" s="5">
        <v>45690</v>
      </c>
    </row>
    <row r="112" spans="1:8" ht="69" x14ac:dyDescent="0.3">
      <c r="B112" s="9" t="s">
        <v>123</v>
      </c>
      <c r="C112" s="9" t="s">
        <v>123</v>
      </c>
      <c r="D112" s="9" t="s">
        <v>123</v>
      </c>
      <c r="E112" s="9" t="s">
        <v>88</v>
      </c>
      <c r="F112" s="9" t="s">
        <v>123</v>
      </c>
      <c r="G112" s="9"/>
      <c r="H112" s="11"/>
    </row>
    <row r="113" spans="1:8" ht="16.5" customHeight="1" x14ac:dyDescent="0.3">
      <c r="B113" s="4">
        <f t="array" ref="B113:C113">Days+36+DATE(Calendar8Year,Calendar8MonthOption,1)-WEEKDAY(DATE(Calendar8Year,Calendar8MonthOption,1),WeekdayOption)</f>
        <v>45691</v>
      </c>
      <c r="C113" s="4">
        <v>45692</v>
      </c>
      <c r="D113" s="16" t="s">
        <v>0</v>
      </c>
      <c r="E113" s="17"/>
      <c r="F113" s="17"/>
      <c r="G113" s="17"/>
      <c r="H113" s="17"/>
    </row>
    <row r="114" spans="1:8" ht="63.75" customHeight="1" x14ac:dyDescent="0.3">
      <c r="B114" s="9"/>
      <c r="C114" s="9"/>
      <c r="D114" s="15"/>
      <c r="E114" s="15"/>
      <c r="F114" s="15"/>
      <c r="G114" s="15"/>
      <c r="H114" s="15"/>
    </row>
    <row r="115" spans="1:8" ht="54" customHeight="1" x14ac:dyDescent="0.9">
      <c r="A115" s="2"/>
      <c r="B115" s="1">
        <f>YEAR(DATE(Calendar8Year,Calendar8MonthOption+1,1))</f>
        <v>2025</v>
      </c>
      <c r="C115" s="18" t="str">
        <f>TEXT(DATE(Calendar8Year,Calendar8MonthOption+1,1),"mmmm")</f>
        <v>February</v>
      </c>
      <c r="D115" s="18"/>
      <c r="E115" s="18"/>
      <c r="F115" s="8"/>
      <c r="G115" s="8"/>
      <c r="H115" s="2"/>
    </row>
    <row r="116" spans="1:8" ht="14.25" customHeight="1" x14ac:dyDescent="0.3">
      <c r="A116" s="3"/>
      <c r="B116" s="6" t="str">
        <f>UPPER(TEXT(B117,"dddd"))</f>
        <v>MONDAY</v>
      </c>
      <c r="C116" s="7" t="str">
        <f t="shared" ref="C116" si="38">UPPER(TEXT(C117,"dddd"))</f>
        <v>TUESDAY</v>
      </c>
      <c r="D116" s="6" t="str">
        <f t="shared" ref="D116" si="39">UPPER(TEXT(D117,"dddd"))</f>
        <v>WEDNESDAY</v>
      </c>
      <c r="E116" s="7" t="str">
        <f t="shared" ref="E116" si="40">UPPER(TEXT(E117,"dddd"))</f>
        <v>THURSDAY</v>
      </c>
      <c r="F116" s="6" t="str">
        <f t="shared" ref="F116" si="41">UPPER(TEXT(F117,"dddd"))</f>
        <v>FRIDAY</v>
      </c>
      <c r="G116" s="7" t="str">
        <f t="shared" ref="G116" si="42">UPPER(TEXT(G117,"dddd"))</f>
        <v>SATURDAY</v>
      </c>
      <c r="H116" s="6" t="str">
        <f t="shared" ref="H116" si="43">UPPER(TEXT(H117,"dddd"))</f>
        <v>SUNDAY</v>
      </c>
    </row>
    <row r="117" spans="1:8" ht="16.5" customHeight="1" x14ac:dyDescent="0.3">
      <c r="B117" s="4">
        <f t="array" ref="B117:H117">Days+1+DATE(Calendar9Year,Calendar9MonthOption,1)-WEEKDAY(DATE(Calendar9Year,Calendar9MonthOption,1),WeekdayOption)</f>
        <v>45684</v>
      </c>
      <c r="C117" s="4">
        <v>45685</v>
      </c>
      <c r="D117" s="4">
        <v>45686</v>
      </c>
      <c r="E117" s="4">
        <v>45687</v>
      </c>
      <c r="F117" s="4">
        <v>45688</v>
      </c>
      <c r="G117" s="4">
        <v>45689</v>
      </c>
      <c r="H117" s="5">
        <v>45690</v>
      </c>
    </row>
    <row r="118" spans="1:8" ht="69" x14ac:dyDescent="0.3">
      <c r="B118" s="9"/>
      <c r="C118" s="9"/>
      <c r="D118" s="9"/>
      <c r="E118" s="9"/>
      <c r="F118" s="9"/>
      <c r="G118" s="9" t="s">
        <v>48</v>
      </c>
      <c r="H118" s="10" t="s">
        <v>113</v>
      </c>
    </row>
    <row r="119" spans="1:8" ht="22.2" x14ac:dyDescent="0.3">
      <c r="B119" s="4">
        <f t="array" ref="B119:H119">Days+8+DATE(Calendar9Year,Calendar9MonthOption,1)-WEEKDAY(DATE(Calendar9Year,Calendar9MonthOption,1),WeekdayOption)</f>
        <v>45691</v>
      </c>
      <c r="C119" s="4">
        <v>45692</v>
      </c>
      <c r="D119" s="4">
        <v>45693</v>
      </c>
      <c r="E119" s="4">
        <v>45694</v>
      </c>
      <c r="F119" s="4">
        <v>45695</v>
      </c>
      <c r="G119" s="4">
        <v>45696</v>
      </c>
      <c r="H119" s="5">
        <v>45697</v>
      </c>
    </row>
    <row r="120" spans="1:8" ht="27.6" x14ac:dyDescent="0.3">
      <c r="B120" s="9" t="s">
        <v>123</v>
      </c>
      <c r="C120" s="9" t="s">
        <v>123</v>
      </c>
      <c r="D120" s="9" t="s">
        <v>49</v>
      </c>
      <c r="E120" s="9" t="s">
        <v>123</v>
      </c>
      <c r="F120" s="9" t="s">
        <v>123</v>
      </c>
      <c r="G120" s="9" t="s">
        <v>123</v>
      </c>
      <c r="H120" s="10" t="s">
        <v>118</v>
      </c>
    </row>
    <row r="121" spans="1:8" ht="16.5" customHeight="1" x14ac:dyDescent="0.3">
      <c r="B121" s="4">
        <f t="array" ref="B121:H121">Days+15+DATE(Calendar9Year,Calendar9MonthOption,1)-WEEKDAY(DATE(Calendar9Year,Calendar9MonthOption,1),WeekdayOption)</f>
        <v>45698</v>
      </c>
      <c r="C121" s="4">
        <v>45699</v>
      </c>
      <c r="D121" s="4">
        <v>45700</v>
      </c>
      <c r="E121" s="4">
        <v>45701</v>
      </c>
      <c r="F121" s="4">
        <v>45702</v>
      </c>
      <c r="G121" s="4">
        <v>45703</v>
      </c>
      <c r="H121" s="5">
        <v>45704</v>
      </c>
    </row>
    <row r="122" spans="1:8" ht="82.8" x14ac:dyDescent="0.3">
      <c r="B122" s="9" t="s">
        <v>97</v>
      </c>
      <c r="C122" s="9" t="s">
        <v>123</v>
      </c>
      <c r="D122" s="9" t="s">
        <v>123</v>
      </c>
      <c r="E122" s="9" t="s">
        <v>123</v>
      </c>
      <c r="F122" s="9" t="s">
        <v>50</v>
      </c>
      <c r="G122" s="9" t="s">
        <v>114</v>
      </c>
      <c r="H122" s="10" t="s">
        <v>115</v>
      </c>
    </row>
    <row r="123" spans="1:8" ht="16.5" customHeight="1" x14ac:dyDescent="0.3">
      <c r="B123" s="4">
        <f t="array" ref="B123:H123">Days+22+DATE(Calendar9Year,Calendar9MonthOption,1)-WEEKDAY(DATE(Calendar9Year,Calendar9MonthOption,1),WeekdayOption)</f>
        <v>45705</v>
      </c>
      <c r="C123" s="4">
        <v>45706</v>
      </c>
      <c r="D123" s="4">
        <v>45707</v>
      </c>
      <c r="E123" s="4">
        <v>45708</v>
      </c>
      <c r="F123" s="4">
        <v>45709</v>
      </c>
      <c r="G123" s="4">
        <v>45710</v>
      </c>
      <c r="H123" s="5">
        <v>45711</v>
      </c>
    </row>
    <row r="124" spans="1:8" x14ac:dyDescent="0.3">
      <c r="B124" s="9" t="s">
        <v>123</v>
      </c>
      <c r="C124" s="9" t="s">
        <v>123</v>
      </c>
      <c r="D124" s="9" t="s">
        <v>123</v>
      </c>
      <c r="E124" s="9" t="s">
        <v>123</v>
      </c>
      <c r="F124" s="9" t="s">
        <v>123</v>
      </c>
      <c r="G124" s="9" t="s">
        <v>123</v>
      </c>
      <c r="H124" s="10" t="s">
        <v>118</v>
      </c>
    </row>
    <row r="125" spans="1:8" ht="16.5" customHeight="1" x14ac:dyDescent="0.3">
      <c r="B125" s="4">
        <f t="array" ref="B125:H125">Days+29+DATE(Calendar9Year,Calendar9MonthOption,1)-WEEKDAY(DATE(Calendar9Year,Calendar9MonthOption,1),WeekdayOption)</f>
        <v>45712</v>
      </c>
      <c r="C125" s="4">
        <v>45713</v>
      </c>
      <c r="D125" s="4">
        <v>45714</v>
      </c>
      <c r="E125" s="4">
        <v>45715</v>
      </c>
      <c r="F125" s="4">
        <v>45716</v>
      </c>
      <c r="G125" s="4">
        <v>45717</v>
      </c>
      <c r="H125" s="5">
        <v>45718</v>
      </c>
    </row>
    <row r="126" spans="1:8" ht="82.8" x14ac:dyDescent="0.3">
      <c r="B126" s="9" t="s">
        <v>78</v>
      </c>
      <c r="C126" s="9" t="s">
        <v>98</v>
      </c>
      <c r="D126" s="9" t="s">
        <v>123</v>
      </c>
      <c r="E126" s="9" t="s">
        <v>123</v>
      </c>
      <c r="F126" s="9" t="s">
        <v>123</v>
      </c>
      <c r="G126" s="9"/>
      <c r="H126" s="11"/>
    </row>
    <row r="127" spans="1:8" ht="16.5" customHeight="1" x14ac:dyDescent="0.3">
      <c r="B127" s="4">
        <f t="array" ref="B127:C127">Days+36+DATE(Calendar9Year,Calendar9MonthOption,1)-WEEKDAY(DATE(Calendar9Year,Calendar9MonthOption,1),WeekdayOption)</f>
        <v>45719</v>
      </c>
      <c r="C127" s="4">
        <v>45720</v>
      </c>
      <c r="D127" s="16" t="s">
        <v>0</v>
      </c>
      <c r="E127" s="17"/>
      <c r="F127" s="17"/>
      <c r="G127" s="17"/>
      <c r="H127" s="17"/>
    </row>
    <row r="128" spans="1:8" ht="63.75" customHeight="1" x14ac:dyDescent="0.3">
      <c r="B128" s="9"/>
      <c r="C128" s="9"/>
      <c r="D128" s="15"/>
      <c r="E128" s="15"/>
      <c r="F128" s="15"/>
      <c r="G128" s="15"/>
      <c r="H128" s="15"/>
    </row>
    <row r="129" spans="1:8" ht="54" customHeight="1" x14ac:dyDescent="0.9">
      <c r="A129" s="2"/>
      <c r="B129" s="1">
        <f>YEAR(DATE(Calendar9Year,Calendar9MonthOption+1,1))</f>
        <v>2025</v>
      </c>
      <c r="C129" s="18" t="str">
        <f>TEXT(DATE(Calendar9Year,Calendar9MonthOption+1,1),"mmmm")</f>
        <v>March</v>
      </c>
      <c r="D129" s="18"/>
      <c r="E129" s="18"/>
      <c r="F129" s="8"/>
      <c r="G129" s="8"/>
      <c r="H129" s="2"/>
    </row>
    <row r="130" spans="1:8" ht="14.25" customHeight="1" x14ac:dyDescent="0.3">
      <c r="A130" s="3"/>
      <c r="B130" s="6" t="str">
        <f>UPPER(TEXT(B131,"dddd"))</f>
        <v>MONDAY</v>
      </c>
      <c r="C130" s="7" t="str">
        <f t="shared" ref="C130:H130" si="44">UPPER(TEXT(C131,"dddd"))</f>
        <v>TUESDAY</v>
      </c>
      <c r="D130" s="6" t="str">
        <f t="shared" si="44"/>
        <v>WEDNESDAY</v>
      </c>
      <c r="E130" s="7" t="str">
        <f t="shared" si="44"/>
        <v>THURSDAY</v>
      </c>
      <c r="F130" s="6" t="str">
        <f t="shared" si="44"/>
        <v>FRIDAY</v>
      </c>
      <c r="G130" s="7" t="str">
        <f t="shared" si="44"/>
        <v>SATURDAY</v>
      </c>
      <c r="H130" s="6" t="str">
        <f t="shared" si="44"/>
        <v>SUNDAY</v>
      </c>
    </row>
    <row r="131" spans="1:8" ht="16.5" customHeight="1" x14ac:dyDescent="0.3">
      <c r="B131" s="4">
        <f t="array" ref="B131:H131">Days+1+DATE(Calendar10Year,Calendar10MonthOption,1)-WEEKDAY(DATE(Calendar10Year,Calendar10MonthOption,1),WeekdayOption)</f>
        <v>45712</v>
      </c>
      <c r="C131" s="4">
        <v>45713</v>
      </c>
      <c r="D131" s="4">
        <v>45714</v>
      </c>
      <c r="E131" s="4">
        <v>45715</v>
      </c>
      <c r="F131" s="4">
        <v>45716</v>
      </c>
      <c r="G131" s="4">
        <v>45717</v>
      </c>
      <c r="H131" s="5">
        <v>45718</v>
      </c>
    </row>
    <row r="132" spans="1:8" x14ac:dyDescent="0.3">
      <c r="B132" s="9"/>
      <c r="C132" s="9"/>
      <c r="D132" s="9"/>
      <c r="E132" s="9"/>
      <c r="F132" s="9"/>
      <c r="G132" s="9" t="s">
        <v>123</v>
      </c>
      <c r="H132" s="10" t="s">
        <v>118</v>
      </c>
    </row>
    <row r="133" spans="1:8" ht="16.5" customHeight="1" x14ac:dyDescent="0.3">
      <c r="B133" s="4">
        <f t="array" ref="B133:H133">Days+8+DATE(Calendar10Year,Calendar10MonthOption,1)-WEEKDAY(DATE(Calendar10Year,Calendar10MonthOption,1),WeekdayOption)</f>
        <v>45719</v>
      </c>
      <c r="C133" s="4">
        <v>45720</v>
      </c>
      <c r="D133" s="4">
        <v>45721</v>
      </c>
      <c r="E133" s="4">
        <v>45722</v>
      </c>
      <c r="F133" s="4">
        <v>45723</v>
      </c>
      <c r="G133" s="4">
        <v>45724</v>
      </c>
      <c r="H133" s="5">
        <v>45725</v>
      </c>
    </row>
    <row r="134" spans="1:8" ht="110.4" x14ac:dyDescent="0.3">
      <c r="B134" s="9" t="s">
        <v>123</v>
      </c>
      <c r="C134" s="9" t="s">
        <v>123</v>
      </c>
      <c r="D134" s="9" t="s">
        <v>123</v>
      </c>
      <c r="E134" s="9" t="s">
        <v>123</v>
      </c>
      <c r="F134" s="9" t="s">
        <v>51</v>
      </c>
      <c r="G134" s="9" t="s">
        <v>123</v>
      </c>
      <c r="H134" s="10" t="s">
        <v>118</v>
      </c>
    </row>
    <row r="135" spans="1:8" ht="16.5" customHeight="1" x14ac:dyDescent="0.3">
      <c r="B135" s="4">
        <f t="array" ref="B135:H135">Days+15+DATE(Calendar10Year,Calendar10MonthOption,1)-WEEKDAY(DATE(Calendar10Year,Calendar10MonthOption,1),WeekdayOption)</f>
        <v>45726</v>
      </c>
      <c r="C135" s="4">
        <v>45727</v>
      </c>
      <c r="D135" s="4">
        <v>45728</v>
      </c>
      <c r="E135" s="4">
        <v>45729</v>
      </c>
      <c r="F135" s="4">
        <v>45730</v>
      </c>
      <c r="G135" s="4">
        <v>45731</v>
      </c>
      <c r="H135" s="5">
        <v>45732</v>
      </c>
    </row>
    <row r="136" spans="1:8" ht="82.8" x14ac:dyDescent="0.3">
      <c r="B136" s="9" t="s">
        <v>123</v>
      </c>
      <c r="C136" s="9" t="s">
        <v>52</v>
      </c>
      <c r="D136" s="9" t="s">
        <v>99</v>
      </c>
      <c r="E136" s="9" t="s">
        <v>53</v>
      </c>
      <c r="F136" s="9" t="s">
        <v>116</v>
      </c>
      <c r="G136" s="9" t="s">
        <v>102</v>
      </c>
      <c r="H136" s="10" t="s">
        <v>152</v>
      </c>
    </row>
    <row r="137" spans="1:8" ht="16.5" customHeight="1" x14ac:dyDescent="0.3">
      <c r="B137" s="4">
        <f t="array" ref="B137:H137">Days+22+DATE(Calendar10Year,Calendar10MonthOption,1)-WEEKDAY(DATE(Calendar10Year,Calendar10MonthOption,1),WeekdayOption)</f>
        <v>45733</v>
      </c>
      <c r="C137" s="4">
        <v>45734</v>
      </c>
      <c r="D137" s="4">
        <v>45735</v>
      </c>
      <c r="E137" s="4">
        <v>45736</v>
      </c>
      <c r="F137" s="4">
        <v>45737</v>
      </c>
      <c r="G137" s="4">
        <v>45738</v>
      </c>
      <c r="H137" s="5">
        <v>45739</v>
      </c>
    </row>
    <row r="138" spans="1:8" ht="151.80000000000001" x14ac:dyDescent="0.3">
      <c r="B138" s="9" t="s">
        <v>123</v>
      </c>
      <c r="C138" s="9" t="s">
        <v>123</v>
      </c>
      <c r="D138" s="9" t="s">
        <v>123</v>
      </c>
      <c r="E138" s="9" t="s">
        <v>54</v>
      </c>
      <c r="F138" s="9" t="s">
        <v>123</v>
      </c>
      <c r="G138" s="9" t="s">
        <v>55</v>
      </c>
      <c r="H138" s="10" t="s">
        <v>118</v>
      </c>
    </row>
    <row r="139" spans="1:8" ht="16.5" customHeight="1" x14ac:dyDescent="0.3">
      <c r="B139" s="4">
        <f t="array" ref="B139:H139">Days+29+DATE(Calendar10Year,Calendar10MonthOption,1)-WEEKDAY(DATE(Calendar10Year,Calendar10MonthOption,1),WeekdayOption)</f>
        <v>45740</v>
      </c>
      <c r="C139" s="4">
        <v>45741</v>
      </c>
      <c r="D139" s="4">
        <v>45742</v>
      </c>
      <c r="E139" s="4">
        <v>45743</v>
      </c>
      <c r="F139" s="4">
        <v>45744</v>
      </c>
      <c r="G139" s="4">
        <v>45745</v>
      </c>
      <c r="H139" s="5">
        <v>45746</v>
      </c>
    </row>
    <row r="140" spans="1:8" ht="55.2" x14ac:dyDescent="0.3">
      <c r="B140" s="9" t="s">
        <v>123</v>
      </c>
      <c r="C140" s="9" t="s">
        <v>77</v>
      </c>
      <c r="D140" s="9" t="s">
        <v>123</v>
      </c>
      <c r="E140" s="9" t="s">
        <v>86</v>
      </c>
      <c r="F140" s="9" t="s">
        <v>123</v>
      </c>
      <c r="G140" s="9" t="s">
        <v>123</v>
      </c>
      <c r="H140" s="11" t="s">
        <v>118</v>
      </c>
    </row>
    <row r="141" spans="1:8" ht="16.5" customHeight="1" x14ac:dyDescent="0.3">
      <c r="B141" s="4">
        <f t="array" ref="B141:C141">Days+36+DATE(Calendar10Year,Calendar10MonthOption,1)-WEEKDAY(DATE(Calendar10Year,Calendar10MonthOption,1),WeekdayOption)</f>
        <v>45747</v>
      </c>
      <c r="C141" s="4">
        <v>45748</v>
      </c>
      <c r="D141" s="16" t="s">
        <v>0</v>
      </c>
      <c r="E141" s="17"/>
      <c r="F141" s="17"/>
      <c r="G141" s="17"/>
      <c r="H141" s="17"/>
    </row>
    <row r="142" spans="1:8" ht="63.75" customHeight="1" x14ac:dyDescent="0.3">
      <c r="B142" s="9" t="s">
        <v>123</v>
      </c>
      <c r="C142" s="9"/>
      <c r="D142" s="15"/>
      <c r="E142" s="15"/>
      <c r="F142" s="15"/>
      <c r="G142" s="15"/>
      <c r="H142" s="15"/>
    </row>
    <row r="143" spans="1:8" ht="54" customHeight="1" x14ac:dyDescent="0.9">
      <c r="B143" s="1">
        <f>YEAR(DATE(Calendar10Year,Calendar10MonthOption+1,1))</f>
        <v>2025</v>
      </c>
      <c r="C143" s="18" t="str">
        <f>TEXT(DATE(Calendar10Year,Calendar10MonthOption+1,1),"mmmm")</f>
        <v>April</v>
      </c>
      <c r="D143" s="18"/>
      <c r="E143" s="18"/>
      <c r="F143" s="8"/>
      <c r="G143" s="8"/>
      <c r="H143" s="2"/>
    </row>
    <row r="144" spans="1:8" ht="14.25" customHeight="1" x14ac:dyDescent="0.3">
      <c r="B144" s="6" t="str">
        <f>UPPER(TEXT(B145,"dddd"))</f>
        <v>MONDAY</v>
      </c>
      <c r="C144" s="7" t="str">
        <f t="shared" ref="C144:H144" si="45">UPPER(TEXT(C145,"dddd"))</f>
        <v>TUESDAY</v>
      </c>
      <c r="D144" s="6" t="str">
        <f t="shared" si="45"/>
        <v>WEDNESDAY</v>
      </c>
      <c r="E144" s="7" t="str">
        <f t="shared" si="45"/>
        <v>THURSDAY</v>
      </c>
      <c r="F144" s="6" t="str">
        <f t="shared" si="45"/>
        <v>FRIDAY</v>
      </c>
      <c r="G144" s="7" t="str">
        <f t="shared" si="45"/>
        <v>SATURDAY</v>
      </c>
      <c r="H144" s="6" t="str">
        <f t="shared" si="45"/>
        <v>SUNDAY</v>
      </c>
    </row>
    <row r="145" spans="2:8" ht="16.5" customHeight="1" x14ac:dyDescent="0.3">
      <c r="B145" s="4">
        <f t="array" ref="B145:H145">Days+1+DATE(Calendar11Year,Calendar11MonthOption,1)-WEEKDAY(DATE(Calendar11Year,Calendar11MonthOption,1),WeekdayOption)</f>
        <v>45747</v>
      </c>
      <c r="C145" s="4">
        <v>45748</v>
      </c>
      <c r="D145" s="4">
        <v>45749</v>
      </c>
      <c r="E145" s="4">
        <v>45750</v>
      </c>
      <c r="F145" s="4">
        <v>45751</v>
      </c>
      <c r="G145" s="4">
        <v>45752</v>
      </c>
      <c r="H145" s="5">
        <v>45753</v>
      </c>
    </row>
    <row r="146" spans="2:8" ht="82.8" x14ac:dyDescent="0.3">
      <c r="B146" s="9"/>
      <c r="C146" s="9" t="s">
        <v>125</v>
      </c>
      <c r="D146" s="9" t="s">
        <v>66</v>
      </c>
      <c r="E146" s="9" t="s">
        <v>67</v>
      </c>
      <c r="F146" s="9" t="s">
        <v>100</v>
      </c>
      <c r="G146" s="9" t="s">
        <v>56</v>
      </c>
      <c r="H146" s="10" t="s">
        <v>118</v>
      </c>
    </row>
    <row r="147" spans="2:8" ht="16.5" customHeight="1" x14ac:dyDescent="0.3">
      <c r="B147" s="4">
        <f t="array" ref="B147:H147">Days+8+DATE(Calendar11Year,Calendar11MonthOption,1)-WEEKDAY(DATE(Calendar11Year,Calendar11MonthOption,1),WeekdayOption)</f>
        <v>45754</v>
      </c>
      <c r="C147" s="4">
        <v>45755</v>
      </c>
      <c r="D147" s="4">
        <v>45756</v>
      </c>
      <c r="E147" s="4">
        <v>45757</v>
      </c>
      <c r="F147" s="4">
        <v>45758</v>
      </c>
      <c r="G147" s="4">
        <v>45759</v>
      </c>
      <c r="H147" s="5">
        <v>45760</v>
      </c>
    </row>
    <row r="148" spans="2:8" ht="207" x14ac:dyDescent="0.3">
      <c r="B148" s="9" t="s">
        <v>57</v>
      </c>
      <c r="C148" s="9" t="s">
        <v>68</v>
      </c>
      <c r="D148" s="9" t="s">
        <v>69</v>
      </c>
      <c r="E148" s="9" t="s">
        <v>70</v>
      </c>
      <c r="F148" s="9" t="s">
        <v>67</v>
      </c>
      <c r="G148" s="9" t="s">
        <v>153</v>
      </c>
      <c r="H148" s="10" t="s">
        <v>118</v>
      </c>
    </row>
    <row r="149" spans="2:8" ht="22.2" x14ac:dyDescent="0.3">
      <c r="B149" s="4">
        <f t="array" ref="B149:H149">Days+15+DATE(Calendar11Year,Calendar11MonthOption,1)-WEEKDAY(DATE(Calendar11Year,Calendar11MonthOption,1),WeekdayOption)</f>
        <v>45761</v>
      </c>
      <c r="C149" s="4">
        <v>45762</v>
      </c>
      <c r="D149" s="4">
        <v>45763</v>
      </c>
      <c r="E149" s="4">
        <v>45764</v>
      </c>
      <c r="F149" s="4">
        <v>45765</v>
      </c>
      <c r="G149" s="4">
        <v>45766</v>
      </c>
      <c r="H149" s="5">
        <v>45767</v>
      </c>
    </row>
    <row r="150" spans="2:8" ht="69" x14ac:dyDescent="0.3">
      <c r="B150" s="9" t="s">
        <v>123</v>
      </c>
      <c r="C150" s="9" t="s">
        <v>123</v>
      </c>
      <c r="D150" s="9" t="s">
        <v>58</v>
      </c>
      <c r="E150" s="9" t="s">
        <v>59</v>
      </c>
      <c r="F150" s="9" t="s">
        <v>123</v>
      </c>
      <c r="G150" s="9" t="s">
        <v>123</v>
      </c>
      <c r="H150" s="10" t="s">
        <v>118</v>
      </c>
    </row>
    <row r="151" spans="2:8" ht="22.2" x14ac:dyDescent="0.3">
      <c r="B151" s="4">
        <f t="array" ref="B151:H151">Days+22+DATE(Calendar11Year,Calendar11MonthOption,1)-WEEKDAY(DATE(Calendar11Year,Calendar11MonthOption,1),WeekdayOption)</f>
        <v>45768</v>
      </c>
      <c r="C151" s="4">
        <v>45769</v>
      </c>
      <c r="D151" s="4">
        <v>45770</v>
      </c>
      <c r="E151" s="4">
        <v>45771</v>
      </c>
      <c r="F151" s="4">
        <v>45772</v>
      </c>
      <c r="G151" s="4">
        <v>45773</v>
      </c>
      <c r="H151" s="5">
        <v>45774</v>
      </c>
    </row>
    <row r="152" spans="2:8" ht="82.8" x14ac:dyDescent="0.3">
      <c r="B152" s="9" t="s">
        <v>123</v>
      </c>
      <c r="C152" s="9" t="s">
        <v>123</v>
      </c>
      <c r="D152" s="9" t="s">
        <v>123</v>
      </c>
      <c r="E152" s="9" t="s">
        <v>123</v>
      </c>
      <c r="F152" s="9" t="s">
        <v>60</v>
      </c>
      <c r="G152" s="9" t="s">
        <v>123</v>
      </c>
      <c r="H152" s="10" t="s">
        <v>118</v>
      </c>
    </row>
    <row r="153" spans="2:8" ht="16.5" customHeight="1" x14ac:dyDescent="0.3">
      <c r="B153" s="4">
        <f t="array" ref="B153:H153">Days+29+DATE(Calendar11Year,Calendar11MonthOption,1)-WEEKDAY(DATE(Calendar11Year,Calendar11MonthOption,1),WeekdayOption)</f>
        <v>45775</v>
      </c>
      <c r="C153" s="4">
        <v>45776</v>
      </c>
      <c r="D153" s="4">
        <v>45777</v>
      </c>
      <c r="E153" s="4">
        <v>45778</v>
      </c>
      <c r="F153" s="4">
        <v>45779</v>
      </c>
      <c r="G153" s="4">
        <v>45780</v>
      </c>
      <c r="H153" s="5">
        <v>45781</v>
      </c>
    </row>
    <row r="154" spans="2:8" ht="41.4" x14ac:dyDescent="0.3">
      <c r="B154" s="9" t="s">
        <v>61</v>
      </c>
      <c r="C154" s="9" t="s">
        <v>62</v>
      </c>
      <c r="D154" s="9" t="s">
        <v>63</v>
      </c>
      <c r="E154" s="9"/>
      <c r="F154" s="9"/>
      <c r="G154" s="9"/>
      <c r="H154" s="11"/>
    </row>
    <row r="155" spans="2:8" ht="16.5" customHeight="1" x14ac:dyDescent="0.3">
      <c r="B155" s="4">
        <f t="array" ref="B155:C155">Days+36+DATE(Calendar11Year,Calendar11MonthOption,1)-WEEKDAY(DATE(Calendar11Year,Calendar11MonthOption,1),WeekdayOption)</f>
        <v>45782</v>
      </c>
      <c r="C155" s="4">
        <v>45783</v>
      </c>
      <c r="D155" s="16" t="s">
        <v>0</v>
      </c>
      <c r="E155" s="17"/>
      <c r="F155" s="17"/>
      <c r="G155" s="17"/>
      <c r="H155" s="17"/>
    </row>
    <row r="156" spans="2:8" ht="63.75" customHeight="1" x14ac:dyDescent="0.3">
      <c r="B156" s="9"/>
      <c r="C156" s="9"/>
      <c r="D156" s="15"/>
      <c r="E156" s="15"/>
      <c r="F156" s="15"/>
      <c r="G156" s="15"/>
      <c r="H156" s="15"/>
    </row>
    <row r="157" spans="2:8" ht="54" customHeight="1" x14ac:dyDescent="0.9">
      <c r="B157" s="1">
        <f>YEAR(DATE(Calendar11Year,Calendar11MonthOption+1,1))</f>
        <v>2025</v>
      </c>
      <c r="C157" s="18" t="str">
        <f>TEXT(DATE(Calendar11Year,Calendar11MonthOption+1,1),"mmmm")</f>
        <v>May</v>
      </c>
      <c r="D157" s="18"/>
      <c r="E157" s="18"/>
      <c r="F157" s="8"/>
      <c r="G157" s="8"/>
      <c r="H157" s="2"/>
    </row>
    <row r="158" spans="2:8" ht="14.25" customHeight="1" x14ac:dyDescent="0.3">
      <c r="B158" s="6" t="str">
        <f>UPPER(TEXT(B159,"dddd"))</f>
        <v>MONDAY</v>
      </c>
      <c r="C158" s="7" t="str">
        <f t="shared" ref="C158:H158" si="46">UPPER(TEXT(C159,"dddd"))</f>
        <v>TUESDAY</v>
      </c>
      <c r="D158" s="6" t="str">
        <f t="shared" si="46"/>
        <v>WEDNESDAY</v>
      </c>
      <c r="E158" s="7" t="str">
        <f t="shared" si="46"/>
        <v>THURSDAY</v>
      </c>
      <c r="F158" s="6" t="str">
        <f t="shared" si="46"/>
        <v>FRIDAY</v>
      </c>
      <c r="G158" s="7" t="str">
        <f t="shared" si="46"/>
        <v>SATURDAY</v>
      </c>
      <c r="H158" s="6" t="str">
        <f t="shared" si="46"/>
        <v>SUNDAY</v>
      </c>
    </row>
    <row r="159" spans="2:8" ht="22.2" x14ac:dyDescent="0.3">
      <c r="B159" s="4">
        <f t="array" ref="B159:H159">Days+1+DATE(Calendar12Year,Calendar12MonthOption,1)-WEEKDAY(DATE(Calendar12Year,Calendar12MonthOption,1),WeekdayOption)</f>
        <v>45775</v>
      </c>
      <c r="C159" s="4">
        <v>45776</v>
      </c>
      <c r="D159" s="4">
        <v>45777</v>
      </c>
      <c r="E159" s="4">
        <v>45778</v>
      </c>
      <c r="F159" s="4">
        <v>45779</v>
      </c>
      <c r="G159" s="4">
        <v>45780</v>
      </c>
      <c r="H159" s="5">
        <v>45781</v>
      </c>
    </row>
    <row r="160" spans="2:8" ht="82.8" x14ac:dyDescent="0.3">
      <c r="B160" s="9"/>
      <c r="C160" s="9"/>
      <c r="D160" s="9"/>
      <c r="E160" s="9" t="s">
        <v>64</v>
      </c>
      <c r="F160" s="9" t="s">
        <v>65</v>
      </c>
      <c r="G160" s="9" t="s">
        <v>122</v>
      </c>
      <c r="H160" s="10" t="s">
        <v>118</v>
      </c>
    </row>
    <row r="161" spans="2:8" ht="16.5" customHeight="1" x14ac:dyDescent="0.3">
      <c r="B161" s="4">
        <f t="array" ref="B161:H161">Days+8+DATE(Calendar12Year,Calendar12MonthOption,1)-WEEKDAY(DATE(Calendar12Year,Calendar12MonthOption,1),WeekdayOption)</f>
        <v>45782</v>
      </c>
      <c r="C161" s="4">
        <v>45783</v>
      </c>
      <c r="D161" s="4">
        <v>45784</v>
      </c>
      <c r="E161" s="4">
        <v>45785</v>
      </c>
      <c r="F161" s="4">
        <v>45786</v>
      </c>
      <c r="G161" s="4">
        <v>45787</v>
      </c>
      <c r="H161" s="5">
        <v>45788</v>
      </c>
    </row>
    <row r="162" spans="2:8" ht="69" x14ac:dyDescent="0.3">
      <c r="B162" s="9" t="s">
        <v>124</v>
      </c>
      <c r="C162" s="9" t="s">
        <v>123</v>
      </c>
      <c r="D162" s="9" t="s">
        <v>117</v>
      </c>
      <c r="E162" s="9" t="s">
        <v>119</v>
      </c>
      <c r="F162" s="9" t="s">
        <v>120</v>
      </c>
      <c r="G162" s="9" t="s">
        <v>121</v>
      </c>
      <c r="H162" s="10" t="s">
        <v>118</v>
      </c>
    </row>
    <row r="163" spans="2:8" ht="16.5" customHeight="1" x14ac:dyDescent="0.3">
      <c r="B163" s="4">
        <f t="array" ref="B163:H163">Days+15+DATE(Calendar12Year,Calendar12MonthOption,1)-WEEKDAY(DATE(Calendar12Year,Calendar12MonthOption,1),WeekdayOption)</f>
        <v>45789</v>
      </c>
      <c r="C163" s="4">
        <v>45790</v>
      </c>
      <c r="D163" s="4">
        <v>45791</v>
      </c>
      <c r="E163" s="4">
        <v>45792</v>
      </c>
      <c r="F163" s="4">
        <v>45793</v>
      </c>
      <c r="G163" s="4">
        <v>45794</v>
      </c>
      <c r="H163" s="5">
        <v>45795</v>
      </c>
    </row>
    <row r="164" spans="2:8" x14ac:dyDescent="0.3">
      <c r="B164" s="9" t="s">
        <v>124</v>
      </c>
      <c r="C164" s="9" t="s">
        <v>124</v>
      </c>
      <c r="D164" s="9" t="s">
        <v>124</v>
      </c>
      <c r="E164" s="9" t="s">
        <v>124</v>
      </c>
      <c r="F164" s="9" t="s">
        <v>126</v>
      </c>
      <c r="G164" s="9" t="s">
        <v>126</v>
      </c>
      <c r="H164" s="10" t="s">
        <v>118</v>
      </c>
    </row>
    <row r="165" spans="2:8" ht="16.5" customHeight="1" x14ac:dyDescent="0.3">
      <c r="B165" s="4">
        <f t="array" ref="B165:H165">Days+22+DATE(Calendar12Year,Calendar12MonthOption,1)-WEEKDAY(DATE(Calendar12Year,Calendar12MonthOption,1),WeekdayOption)</f>
        <v>45796</v>
      </c>
      <c r="C165" s="4">
        <v>45797</v>
      </c>
      <c r="D165" s="4">
        <v>45798</v>
      </c>
      <c r="E165" s="4">
        <v>45799</v>
      </c>
      <c r="F165" s="4">
        <v>45800</v>
      </c>
      <c r="G165" s="4">
        <v>45801</v>
      </c>
      <c r="H165" s="5">
        <v>45802</v>
      </c>
    </row>
    <row r="166" spans="2:8" x14ac:dyDescent="0.3">
      <c r="B166" s="9" t="s">
        <v>126</v>
      </c>
      <c r="C166" s="9" t="s">
        <v>126</v>
      </c>
      <c r="D166" s="9" t="s">
        <v>126</v>
      </c>
      <c r="E166" s="9" t="s">
        <v>126</v>
      </c>
      <c r="F166" s="9" t="s">
        <v>126</v>
      </c>
      <c r="G166" s="9" t="s">
        <v>126</v>
      </c>
      <c r="H166" s="10" t="s">
        <v>118</v>
      </c>
    </row>
    <row r="167" spans="2:8" ht="22.2" x14ac:dyDescent="0.3">
      <c r="B167" s="4">
        <f t="array" ref="B167:H167">Days+29+DATE(Calendar12Year,Calendar12MonthOption,1)-WEEKDAY(DATE(Calendar12Year,Calendar12MonthOption,1),WeekdayOption)</f>
        <v>45803</v>
      </c>
      <c r="C167" s="4">
        <v>45804</v>
      </c>
      <c r="D167" s="4">
        <v>45805</v>
      </c>
      <c r="E167" s="4">
        <v>45806</v>
      </c>
      <c r="F167" s="4">
        <v>45807</v>
      </c>
      <c r="G167" s="4">
        <v>45808</v>
      </c>
      <c r="H167" s="5">
        <v>45809</v>
      </c>
    </row>
    <row r="168" spans="2:8" x14ac:dyDescent="0.3">
      <c r="B168" s="9" t="s">
        <v>126</v>
      </c>
      <c r="C168" s="9" t="s">
        <v>126</v>
      </c>
      <c r="D168" s="9" t="s">
        <v>126</v>
      </c>
      <c r="E168" s="9" t="s">
        <v>126</v>
      </c>
      <c r="F168" s="9" t="s">
        <v>126</v>
      </c>
      <c r="G168" s="9" t="s">
        <v>126</v>
      </c>
      <c r="H168" s="11"/>
    </row>
    <row r="169" spans="2:8" ht="16.5" customHeight="1" x14ac:dyDescent="0.3">
      <c r="B169" s="4">
        <f t="array" ref="B169:C169">Days+36+DATE(Calendar12Year,Calendar12MonthOption,1)-WEEKDAY(DATE(Calendar12Year,Calendar12MonthOption,1),WeekdayOption)</f>
        <v>45810</v>
      </c>
      <c r="C169" s="4">
        <v>45811</v>
      </c>
      <c r="D169" s="16" t="s">
        <v>0</v>
      </c>
      <c r="E169" s="17"/>
      <c r="F169" s="17"/>
      <c r="G169" s="17"/>
      <c r="H169" s="17"/>
    </row>
    <row r="170" spans="2:8" ht="63.75" customHeight="1" x14ac:dyDescent="0.3">
      <c r="B170" s="9"/>
      <c r="C170" s="9"/>
      <c r="D170" s="15"/>
      <c r="E170" s="15"/>
      <c r="F170" s="15"/>
      <c r="G170" s="15"/>
      <c r="H170" s="15"/>
    </row>
  </sheetData>
  <mergeCells count="38">
    <mergeCell ref="B1:I1"/>
    <mergeCell ref="B2:I2"/>
    <mergeCell ref="C3:E3"/>
    <mergeCell ref="C17:E17"/>
    <mergeCell ref="C31:E31"/>
    <mergeCell ref="C45:E45"/>
    <mergeCell ref="D85:H85"/>
    <mergeCell ref="D155:H155"/>
    <mergeCell ref="D15:H15"/>
    <mergeCell ref="D16:H16"/>
    <mergeCell ref="D44:H44"/>
    <mergeCell ref="D58:H58"/>
    <mergeCell ref="D72:H72"/>
    <mergeCell ref="D57:H57"/>
    <mergeCell ref="D71:H71"/>
    <mergeCell ref="D29:H29"/>
    <mergeCell ref="D30:H30"/>
    <mergeCell ref="D43:H43"/>
    <mergeCell ref="C59:E59"/>
    <mergeCell ref="C73:E73"/>
    <mergeCell ref="C87:E87"/>
    <mergeCell ref="D170:H170"/>
    <mergeCell ref="D141:H141"/>
    <mergeCell ref="D142:H142"/>
    <mergeCell ref="D99:H99"/>
    <mergeCell ref="D156:H156"/>
    <mergeCell ref="D169:H169"/>
    <mergeCell ref="C129:E129"/>
    <mergeCell ref="C143:E143"/>
    <mergeCell ref="C157:E157"/>
    <mergeCell ref="D86:H86"/>
    <mergeCell ref="D128:H128"/>
    <mergeCell ref="D113:H113"/>
    <mergeCell ref="D127:H127"/>
    <mergeCell ref="D100:H100"/>
    <mergeCell ref="D114:H114"/>
    <mergeCell ref="C115:E115"/>
    <mergeCell ref="C101:E101"/>
  </mergeCells>
  <phoneticPr fontId="2" type="noConversion"/>
  <conditionalFormatting sqref="B5:H5 B7:H7 B9:H9 B11:H11 B13:H13 B15:C15">
    <cfRule type="expression" dxfId="11" priority="38">
      <formula>MONTH(B5)&lt;&gt;Calendar1MonthOption</formula>
    </cfRule>
  </conditionalFormatting>
  <conditionalFormatting sqref="B19:H19 B21:H21 B23:H23 B25:H25 B27:H27 B29:C29">
    <cfRule type="expression" dxfId="10" priority="27">
      <formula>MONTH(B19)&lt;&gt;Calendar2MonthOption</formula>
    </cfRule>
  </conditionalFormatting>
  <conditionalFormatting sqref="B33:H33 B35:H35 B37:H37 B39:H39 B41:H41 B43:C43">
    <cfRule type="expression" dxfId="9" priority="25">
      <formula>MONTH(B33)&lt;&gt;Calendar3MonthOption</formula>
    </cfRule>
  </conditionalFormatting>
  <conditionalFormatting sqref="B47:H47 B49:H49 B51:H51 B53:H53 B55:H55 B57:C57">
    <cfRule type="expression" dxfId="8" priority="23">
      <formula>MONTH(B47)&lt;&gt;Calendar4MonthOption</formula>
    </cfRule>
  </conditionalFormatting>
  <conditionalFormatting sqref="B61:H61 B63:H63 B65:H65 B67:H67 B69:H69 B71:C71">
    <cfRule type="expression" dxfId="7" priority="21">
      <formula>MONTH(B61)&lt;&gt;Calendar5MonthOption</formula>
    </cfRule>
  </conditionalFormatting>
  <conditionalFormatting sqref="B75:H75 B77:H77 B79:H79 B81:H81 B83:H83 B85:C85">
    <cfRule type="expression" dxfId="6" priority="19">
      <formula>MONTH(B75)&lt;&gt;Calendar6MonthOption</formula>
    </cfRule>
  </conditionalFormatting>
  <conditionalFormatting sqref="B89:H89 B91:H91 B93:H93 B95:H95 B97:H97 B99:C99">
    <cfRule type="expression" dxfId="5" priority="17">
      <formula>MONTH(B89)&lt;&gt;Calendar7MonthOption</formula>
    </cfRule>
  </conditionalFormatting>
  <conditionalFormatting sqref="B103:H103 B105:H105 B107:H107 B109:H109 B111:H111 B113:C113">
    <cfRule type="expression" dxfId="4" priority="15">
      <formula>MONTH(B103)&lt;&gt;Calendar8MonthOption</formula>
    </cfRule>
  </conditionalFormatting>
  <conditionalFormatting sqref="B117:H117 B119:H119 B121:H121 B123:H123 B125:H125 B127:C127">
    <cfRule type="expression" dxfId="3" priority="13">
      <formula>MONTH(B117)&lt;&gt;Calendar9MonthOption</formula>
    </cfRule>
  </conditionalFormatting>
  <conditionalFormatting sqref="B131:H131 B133:H133 B135:H135 B137:H137 B139:H139 B141:C141">
    <cfRule type="expression" dxfId="2" priority="3">
      <formula>MONTH(B131)&lt;&gt;Calendar10MonthOption</formula>
    </cfRule>
  </conditionalFormatting>
  <conditionalFormatting sqref="B145:H145 B147:H147 B149:H149 B151:H151 B153:H153 B155:C155">
    <cfRule type="expression" dxfId="1" priority="2">
      <formula>MONTH(B145)&lt;&gt;Calendar11MonthOption</formula>
    </cfRule>
  </conditionalFormatting>
  <conditionalFormatting sqref="B159:H159 B161:H161 B163:H163 B165:H165 B167:H167 B169:C169">
    <cfRule type="expression" dxfId="0" priority="1">
      <formula>MONTH(B159)&lt;&gt;Calendar12MonthOption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4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3:E3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3"/>
    <dataValidation allowBlank="1" showInputMessage="1" showErrorMessage="1" prompt="Enter year in this cell" sqref="B3"/>
    <dataValidation allowBlank="1" showInputMessage="1" prompt="Automatically determined weekday. To change weekdays, select a new week start day in cell B2" sqref="C4:H4 B18"/>
    <dataValidation allowBlank="1" showInputMessage="1" prompt="Date" sqref="B5"/>
    <dataValidation allowBlank="1" showInputMessage="1" prompt="Enter daily notes here" sqref="B6"/>
    <dataValidation allowBlank="1" showInputMessage="1" prompt="Calendar year is automatically updated based on the year selected in cell B1" sqref="B17"/>
    <dataValidation allowBlank="1" showInputMessage="1" prompt="Calendar month is automatically updated based on the month selected in cell C1" sqref="C17:E17"/>
    <dataValidation allowBlank="1" showInputMessage="1" prompt="Enter monthly Notes in cell below" sqref="D15:H15"/>
    <dataValidation allowBlank="1" showInputMessage="1" prompt="Enter monthly Notes in this cell" sqref="D16:H16"/>
    <dataValidation allowBlank="1" showInputMessage="1" showErrorMessage="1" prompt="Calendar year is automatically updated based on the year selected in cell B1" sqref="B31 B45 B59 B73 B87 B101 B115 B129 B143 B157"/>
    <dataValidation allowBlank="1" showInputMessage="1" showErrorMessage="1" prompt="Calendar month is automatically updated based on the month selected in cell C1" sqref="C143:E143 C31:E31 C45:E45 C59:E59 C73:E73 C87:E87 C101:E101 C115:E115 C129:E129 C157:E157"/>
    <dataValidation allowBlank="1" showInputMessage="1" showErrorMessage="1" prompt="Automatically determined weekday. To change weekdays, select a new week start day in cell B2" sqref="C18:H18 B32:H32 B46:H46 B60:H60 B74:H74 B88:H88 B102:H102 B116:H116 B130:H130 B144:H144 B158:H158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6" min="1" max="8" man="1"/>
    <brk id="30" min="1" max="8" man="1"/>
    <brk id="44" min="1" max="8" man="1"/>
    <brk id="58" min="1" max="8" man="1"/>
    <brk id="72" min="1" max="8" man="1"/>
    <brk id="86" min="1" max="8" man="1"/>
    <brk id="100" min="1" max="8" man="1"/>
    <brk id="114" min="1" max="8" man="1"/>
    <brk id="128" min="1" max="8" man="1"/>
    <brk id="142" min="1" max="8" man="1"/>
    <brk id="156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62</vt:i4>
      </vt:variant>
    </vt:vector>
  </HeadingPairs>
  <TitlesOfParts>
    <vt:vector size="64" baseType="lpstr">
      <vt:lpstr>Calendar</vt:lpstr>
      <vt:lpstr>Sheet1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Er. Jaspreet Kaur</dc:creator>
  <cp:lastModifiedBy>Er. Jaspreet Kaur</cp:lastModifiedBy>
  <cp:lastPrinted>2025-12-26T05:11:19Z</cp:lastPrinted>
  <dcterms:created xsi:type="dcterms:W3CDTF">2018-02-18T23:49:08Z</dcterms:created>
  <dcterms:modified xsi:type="dcterms:W3CDTF">2025-12-26T05:12:36Z</dcterms:modified>
</cp:coreProperties>
</file>